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45" activeTab="3"/>
  </bookViews>
  <sheets>
    <sheet name="Manual1" sheetId="4" r:id="rId1"/>
    <sheet name="Manual" sheetId="3" r:id="rId2"/>
    <sheet name="Cetak" sheetId="1" r:id="rId3"/>
    <sheet name="Data" sheetId="2" r:id="rId4"/>
  </sheets>
  <externalReferences>
    <externalReference r:id="rId5"/>
  </externalReferences>
  <definedNames>
    <definedName name="_xlnm.Print_Area" localSheetId="2">Cetak!$A$1:$N$39</definedName>
    <definedName name="_xlnm.Print_Area" localSheetId="1">Manual!$A$1:$N$47</definedName>
    <definedName name="_xlnm.Print_Area" localSheetId="0">Manual1!$A$1:$M$69</definedName>
  </definedNames>
  <calcPr calcId="144525"/>
</workbook>
</file>

<file path=xl/sharedStrings.xml><?xml version="1.0" encoding="utf-8"?>
<sst xmlns="http://schemas.openxmlformats.org/spreadsheetml/2006/main" count="654" uniqueCount="490">
  <si>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</si>
  <si>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</si>
  <si>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</si>
  <si>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</si>
  <si>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</si>
  <si>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</si>
  <si>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</si>
  <si>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</si>
  <si>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</si>
  <si>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</si>
  <si>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</si>
  <si>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</si>
  <si>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</si>
  <si>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</si>
  <si>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</si>
  <si>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</si>
  <si>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</si>
  <si>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W3-A/1108/HK.05/IV/2022</t>
  </si>
  <si>
    <t>Padang, 4 April 2022</t>
  </si>
  <si>
    <t xml:space="preserve">W3-A/0839/HK.05/III/2021 </t>
  </si>
  <si>
    <t>36/Pdt.G/2021/PTA.Pdg</t>
  </si>
  <si>
    <t>Payakumbuh</t>
  </si>
  <si>
    <t>71/Pdt.G/2021/PA.Pyk</t>
  </si>
  <si>
    <t>W3-A5/1130/HK.01/VIII/2021</t>
  </si>
  <si>
    <t>Lamp</t>
  </si>
  <si>
    <t>-</t>
  </si>
  <si>
    <t>Hal</t>
  </si>
  <si>
    <t>Penerimaan dan Registrasi Perkara Banding Nomor  21/Pdt.G/2022/PTA.Pdg</t>
  </si>
  <si>
    <t>Kepada</t>
  </si>
  <si>
    <t>Yth.  Ketua Pengadilan Agama</t>
  </si>
  <si>
    <t>Talu</t>
  </si>
  <si>
    <t>Assalamu'alaikum Wr. Wb.</t>
  </si>
  <si>
    <t xml:space="preserve">      Dengan ini kami beritahukan kepada Saudara bahwa berkas yang dimohonkan banding oleh Saudara :</t>
  </si>
  <si>
    <t>Sabaruddin bin Muhammad Yatim, sebagai Pembanding</t>
  </si>
  <si>
    <t>Melawan</t>
  </si>
  <si>
    <t>Masni Binti Muhammad Yatim sebagai Terbanding I</t>
  </si>
  <si>
    <t>Asmawati Binti Muhammad Yatim sebagai Terbanding II</t>
  </si>
  <si>
    <t>Ratna Wilis Binti Muhammad Yatim sebagai Terbanding III</t>
  </si>
  <si>
    <t>Yurmailisna Binti Dasih sebagai Terbanding IV</t>
  </si>
  <si>
    <t>Ali Yurisman Bin Ali Amran sebagai Terbanding V</t>
  </si>
  <si>
    <t>Rika Esa Fitri Binti Ali Amran sebagai Terbanding VI</t>
  </si>
  <si>
    <t>Ova Binti Ali Amran sebagai Terbanding VII</t>
  </si>
  <si>
    <t>Yeni Fitri sebagai Terbanding VIII</t>
  </si>
  <si>
    <t>Farida Ningsih sebagai Terbanding IX</t>
  </si>
  <si>
    <t>Terhadap Putusan Pengadilan Agama Talu Nomor 598/Pdt.G/2021/PA TALU tanggal 22 Februari 2022 yang Saudara kirimkan dengan surat pengantar Nomor  W3-A14/623/Hk.05/III/2022 tanggal 31 Maret 2022 telah kami terima dan telah didaftarkan dalam Buku Register banding Pengadilan Tinggi Agama Padang, nomor 21/Pdt.G/2022/PTA.Pdg tanggal 4 April 2022</t>
  </si>
  <si>
    <t>Demikian disampaikan untuk dimaklumi sebagaimana mestinya</t>
  </si>
  <si>
    <t>Wassalam</t>
  </si>
  <si>
    <t>PANITERA,</t>
  </si>
  <si>
    <t>Drs. Abd Khalik, S.H., M.H.</t>
  </si>
  <si>
    <t>Tembusan</t>
  </si>
  <si>
    <t xml:space="preserve">1. </t>
  </si>
  <si>
    <t>Sabaruddin bin Muhammad Yatim</t>
  </si>
  <si>
    <t xml:space="preserve">Tempat Tinggal  di GG Alangwis Nomor 97 RT 002 RW 003 Desa Balai Makam Kecamatan Mandau Kabupaten Bengkalis Provinsi Riau </t>
  </si>
  <si>
    <t>2.</t>
  </si>
  <si>
    <t>Masni Binti Muhammad Yatim</t>
  </si>
  <si>
    <t xml:space="preserve">Tempat tinggal di Dusun Batang Tian Jorong Pasaman Baru Nagari Lingkuang Aua Kecamatan Pasaman Kabupaten Pasaman Barat </t>
  </si>
  <si>
    <t xml:space="preserve">3. </t>
  </si>
  <si>
    <t>Asmawati Binti Muhammad Yatim</t>
  </si>
  <si>
    <t>Tempat tinggal di Perumahan Pasaman Permai Jorong Pasaman Baru Nagari Lingkuang Aua Kecamatan Pasaman Kabupaten Pasaman Barat</t>
  </si>
  <si>
    <t>4.</t>
  </si>
  <si>
    <t>Ratna Wilis Binti Muhammad Yatim</t>
  </si>
  <si>
    <t xml:space="preserve">Tempat Tinggal  di Batang Tian Jorong Pasaman Baru Nagari Lingkuang Aua Kecamatan Pasaman Kabupaten Pasaman Barat </t>
  </si>
  <si>
    <t>5.</t>
  </si>
  <si>
    <t>Yurmailisna Binti Dasih</t>
  </si>
  <si>
    <t xml:space="preserve">Tempat Tinggal  di Jorong Pasaman Baru Nagari Lingkuang Aua Kecamatan Pasaman Kabupaten Pasaman Barat </t>
  </si>
  <si>
    <t>6.</t>
  </si>
  <si>
    <t>Ali Yurisman Bin Ali Amran</t>
  </si>
  <si>
    <t xml:space="preserve">Tempat Tinggal  di Bancah Talang Jorong Batang Linkin Nagari Aia Gadang Kecamatan Pasaman Kabupaten Pasaman Barat </t>
  </si>
  <si>
    <t>7.</t>
  </si>
  <si>
    <t>Rika Esa Fitri Binti Ali Amran</t>
  </si>
  <si>
    <t>Tempat Tinggal  di Depan Satlantas Polres Pasaman Barat Jorong Pasaman Baru Nagari Lingkuang Aua Kecamatan Pasaman Kabupaten Pasaman Barat</t>
  </si>
  <si>
    <t>8.</t>
  </si>
  <si>
    <t>Ova Binti Ali Amran</t>
  </si>
  <si>
    <t xml:space="preserve">Tempat Tinggal  di Depan Satlantas Polres Pasaman Barat Jorong Pasaman Baru Nagari Lingkuang Aua Kecamatan Pasaman Kabupaten Pasaman Barat </t>
  </si>
  <si>
    <t>9.</t>
  </si>
  <si>
    <t>Yeni Fitri</t>
  </si>
  <si>
    <t>10.</t>
  </si>
  <si>
    <t>Farida Ningsih</t>
  </si>
  <si>
    <t xml:space="preserve">W3-A/2222/HK.05/VIII/2021 </t>
  </si>
  <si>
    <t>Padang, 12 Agustus 2021</t>
  </si>
  <si>
    <t>Penerimaan dan Registrasi Perkara Banding Nomor  36/Pdt.G/2021/PTA.Pdg</t>
  </si>
  <si>
    <t>Arnilen binti Arsiatul Latif sebagai Pembanding</t>
  </si>
  <si>
    <t>`</t>
  </si>
  <si>
    <t>Argantos bin Arsiatul Latif sebagai Terbanding I</t>
  </si>
  <si>
    <t>Arnija Pursia binti Arsiatul Latif sebagai Terbanding II</t>
  </si>
  <si>
    <t>Arison bin Arsiatul Latif sebagai Terbanding III</t>
  </si>
  <si>
    <t>Plh. PANITERA,</t>
  </si>
  <si>
    <t>DAMRIS, S.H.</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</si>
  <si>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</si>
  <si>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</si>
  <si>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</si>
  <si>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</si>
  <si>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</si>
  <si>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</si>
  <si>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</si>
  <si>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</si>
  <si>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</si>
  <si>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H. Masdi, S.H.</t>
  </si>
  <si>
    <t>Nomor Perkara</t>
  </si>
  <si>
    <t>Kode Perkara</t>
  </si>
  <si>
    <t>Nama Majelis Hakim</t>
  </si>
  <si>
    <t>Nama Panitera/PP</t>
  </si>
  <si>
    <t>Tanggal</t>
  </si>
  <si>
    <t>Penerimaan</t>
  </si>
  <si>
    <t>PMH</t>
  </si>
  <si>
    <t>Sidang Pertama</t>
  </si>
  <si>
    <t>Diputus</t>
  </si>
  <si>
    <t>Tanggal Terima</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</si>
  <si>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</si>
  <si>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</si>
  <si>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</si>
  <si>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</si>
  <si>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</si>
  <si>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</si>
  <si>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</si>
  <si>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</si>
  <si>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</si>
  <si>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</si>
  <si>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</si>
  <si>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</si>
  <si>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</si>
  <si>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</si>
  <si>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</si>
  <si>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</si>
  <si>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</si>
  <si>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</si>
  <si>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</si>
  <si>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</si>
  <si>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</si>
  <si>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</si>
  <si>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</si>
  <si>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</si>
  <si>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</si>
  <si>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</si>
  <si>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</si>
  <si>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</si>
  <si>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</si>
  <si>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</si>
  <si>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</si>
  <si>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</si>
  <si>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</si>
  <si>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</si>
  <si>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</si>
  <si>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</si>
  <si>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</si>
  <si>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</si>
  <si>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</si>
  <si>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</si>
  <si>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</si>
  <si>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</si>
  <si>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</si>
  <si>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</si>
  <si>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</si>
  <si>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</si>
  <si>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</si>
  <si>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</si>
  <si>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</si>
  <si>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</si>
  <si>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</si>
  <si>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</si>
  <si>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</si>
  <si>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</si>
  <si>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</si>
  <si>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</si>
  <si>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</si>
  <si>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</si>
  <si>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</si>
  <si>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</si>
  <si>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</si>
  <si>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</si>
  <si>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</si>
  <si>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</si>
  <si>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</si>
  <si>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</si>
  <si>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</si>
  <si>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</si>
  <si>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</si>
  <si>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</si>
  <si>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</si>
  <si>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</si>
  <si>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</si>
  <si>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</si>
  <si>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</si>
  <si>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</si>
  <si>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</si>
  <si>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</si>
  <si>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</si>
  <si>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</si>
  <si>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</si>
  <si>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</si>
  <si>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</si>
  <si>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</si>
  <si>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</si>
  <si>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</si>
  <si>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</si>
  <si>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</si>
  <si>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</si>
  <si>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</si>
  <si>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</si>
  <si>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</si>
  <si>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</si>
  <si>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</si>
  <si>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</si>
  <si>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</si>
  <si>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</si>
  <si>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</si>
  <si>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</si>
  <si>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</si>
  <si>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</si>
  <si>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</si>
  <si>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</si>
  <si>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</si>
  <si>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</si>
  <si>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</si>
  <si>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</si>
  <si>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</si>
  <si>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</si>
  <si>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</si>
  <si>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</si>
  <si>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</si>
  <si>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</si>
  <si>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</si>
  <si>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</si>
  <si>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</si>
  <si>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</si>
  <si>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</si>
  <si>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</si>
  <si>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</si>
  <si>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</si>
  <si>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</si>
  <si>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</si>
  <si>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</si>
  <si>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</si>
  <si>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</si>
  <si>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</si>
  <si>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</si>
  <si>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</si>
  <si>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</si>
  <si>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</si>
  <si>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</si>
  <si>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</si>
  <si>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</si>
  <si>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</si>
  <si>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</si>
  <si>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</si>
  <si>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</si>
  <si>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</si>
  <si>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</si>
  <si>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</si>
  <si>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</si>
  <si>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</si>
  <si>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</si>
  <si>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</si>
  <si>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</si>
  <si>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</si>
  <si>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</si>
  <si>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</si>
  <si>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</si>
  <si>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</si>
  <si>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</si>
  <si>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</si>
  <si>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</si>
  <si>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</si>
  <si>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</si>
  <si>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</si>
  <si>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</si>
  <si>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</si>
  <si>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</si>
  <si>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</si>
  <si>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</si>
  <si>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</si>
  <si>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</si>
  <si>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</si>
  <si>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</si>
  <si>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</si>
  <si>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</si>
  <si>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</si>
  <si>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</si>
  <si>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</si>
  <si>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</si>
  <si>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</si>
  <si>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</si>
  <si>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</si>
  <si>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</si>
  <si>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</si>
  <si>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</si>
  <si>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</si>
  <si>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</si>
  <si>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</si>
  <si>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</si>
  <si>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</si>
  <si>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</si>
  <si>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</si>
  <si>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</si>
  <si>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</si>
  <si>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</si>
  <si>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</si>
  <si>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</si>
  <si>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</si>
  <si>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</si>
  <si>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</si>
  <si>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</si>
  <si>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</si>
  <si>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</si>
  <si>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</si>
  <si>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</si>
  <si>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</si>
  <si>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</si>
  <si>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</si>
  <si>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</si>
  <si>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</si>
  <si>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</si>
  <si>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</si>
  <si>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</si>
  <si>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</si>
  <si>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</si>
  <si>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</si>
  <si>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</si>
  <si>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</si>
  <si>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</si>
  <si>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</si>
  <si>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</si>
  <si>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</si>
  <si>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</si>
  <si>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</si>
  <si>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</si>
  <si>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</si>
  <si>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</si>
  <si>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</si>
  <si>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</si>
  <si>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</si>
  <si>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</si>
  <si>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</si>
  <si>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</si>
  <si>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</si>
  <si>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</si>
  <si>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</si>
  <si>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</si>
  <si>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</si>
  <si>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</si>
  <si>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</si>
  <si>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</si>
  <si>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</si>
  <si>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</si>
  <si>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</si>
  <si>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</si>
  <si>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</si>
  <si>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</si>
  <si>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</si>
  <si>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</si>
  <si>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</si>
  <si>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</si>
  <si>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</si>
  <si>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</si>
  <si>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</si>
  <si>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</si>
  <si>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</si>
  <si>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</si>
  <si>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</si>
  <si>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</si>
  <si>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</si>
  <si>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</si>
  <si>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</si>
  <si>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</si>
  <si>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</si>
  <si>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</si>
  <si>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</si>
  <si>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</si>
  <si>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</si>
  <si>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</si>
  <si>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</si>
  <si>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</si>
  <si>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</si>
  <si>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</si>
  <si>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</si>
  <si>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</si>
  <si>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</si>
  <si>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</si>
  <si>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</si>
  <si>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</si>
  <si>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</si>
  <si>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</si>
  <si>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</si>
  <si>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</si>
  <si>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</si>
  <si>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</si>
  <si>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</si>
  <si>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</si>
  <si>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</si>
  <si>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</si>
  <si>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</si>
  <si>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</si>
  <si>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</si>
  <si>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</si>
  <si>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</si>
  <si>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</si>
  <si>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</si>
  <si>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</si>
  <si>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</si>
  <si>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</si>
  <si>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</si>
  <si>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</si>
  <si>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</si>
  <si>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</si>
  <si>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</si>
  <si>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</si>
  <si>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</si>
  <si>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</si>
  <si>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</si>
  <si>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</si>
  <si>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</si>
  <si>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</si>
  <si>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</si>
  <si>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</si>
  <si>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</si>
  <si>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</si>
  <si>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</si>
  <si>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</si>
  <si>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</si>
  <si>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</si>
  <si>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</si>
  <si>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</si>
  <si>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</si>
  <si>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</si>
  <si>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</si>
  <si>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</si>
  <si>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</si>
  <si>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</si>
  <si>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</si>
  <si>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</si>
  <si>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</si>
  <si>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</si>
  <si>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</si>
  <si>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</si>
  <si>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</si>
  <si>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</si>
  <si>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</si>
  <si>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</si>
  <si>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</si>
  <si>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</si>
  <si>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</si>
  <si>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</si>
  <si>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</si>
  <si>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</si>
  <si>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</si>
  <si>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</si>
  <si>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</si>
  <si>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</si>
  <si>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</si>
  <si>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</si>
  <si>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</si>
  <si>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</si>
  <si>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</si>
  <si>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</si>
  <si>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</si>
  <si>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</si>
  <si>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</si>
  <si>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</si>
  <si>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</si>
  <si>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</si>
  <si>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</si>
  <si>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</si>
  <si>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</si>
  <si>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</si>
  <si>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</si>
  <si>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</si>
  <si>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</si>
  <si>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</si>
  <si>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</si>
  <si>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</si>
  <si>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</si>
  <si>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</si>
  <si>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</si>
  <si>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</si>
  <si>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W3-A/1907/HK.05/VII/2022</t>
  </si>
  <si>
    <t>31/Pdt.G/2022/PTA.Pdg</t>
  </si>
  <si>
    <t>204/Pdt.G/2022/PA.Pdg</t>
  </si>
  <si>
    <t>W3-A1/1933/HK.05/VII/2022</t>
  </si>
  <si>
    <t>Nurjasmi binti Syukur</t>
  </si>
  <si>
    <t>Jalan Minahasa III No. 21 RT 004 RW 002, Kelurahan Jati, Kecamatan Padang Timur, Kota Padang, Sumatera Barat.</t>
  </si>
  <si>
    <t>Syafriadi Autid bin Autid Daut</t>
  </si>
  <si>
    <t>Jalan Anak Air No. 1 RT 001 RW 006, Kelurahan Batipuh Panjang, Kecamatan Koto Tangah, Kota Padang, Sumatera Barat.</t>
  </si>
  <si>
    <t>32/Pdt.G/2022/PTA.Pdg</t>
  </si>
  <si>
    <t>226/Pdt.G/2022/PA.Pdg</t>
  </si>
  <si>
    <t>W3-A1/2004/HK.05/VII/2022</t>
  </si>
  <si>
    <t>Jimmy Chandra Eduard Orah bin Jhony Orah</t>
  </si>
  <si>
    <t>Komplek Filano I, Blok C.0 Nomor 4 RT 003 RW 006, Kelurahan Kubu Dalam Parak Karakah, Kecamatan Padang Timur, Kota Padang, Sumatera Barat.</t>
  </si>
  <si>
    <t>Yuli Marlina, S.E. binti Yulidas</t>
  </si>
  <si>
    <t>Perum Belanti, Jalan Puti Bungsu Nomor 12 RT 004 RW 011, Kelurahan Gunung Pangilun, Kecamatan Padang Utara, Kota Padang, Sumatera Barat.</t>
  </si>
  <si>
    <t xml:space="preserve"> </t>
  </si>
</sst>
</file>

<file path=xl/styles.xml><?xml version="1.0" encoding="utf-8"?>
<styleSheet xmlns="http://schemas.openxmlformats.org/spreadsheetml/2006/main">
  <numFmts count="6">
    <numFmt numFmtId="176" formatCode="[$-F800]dddd\,\ mmmm\ dd\,\ yyyy"/>
    <numFmt numFmtId="177" formatCode="_(* #,##0.00_);_(* \(#,##0.00\);_(* &quot;-&quot;??_);_(@_)"/>
    <numFmt numFmtId="178" formatCode="_-&quot;Rp&quot;* #,##0.00_-;\-&quot;Rp&quot;* #,##0.00_-;_-&quot;Rp&quot;* &quot;-&quot;??_-;_-@_-"/>
    <numFmt numFmtId="179" formatCode="dd\-mmm\-yy"/>
    <numFmt numFmtId="180" formatCode="_(* #,##0_);_(* \(#,##0\);_(* &quot;-&quot;_);_(@_)"/>
    <numFmt numFmtId="181" formatCode="_-&quot;Rp&quot;* #,##0_-;\-&quot;Rp&quot;* #,##0_-;_-&quot;Rp&quot;* &quot;-&quot;??_-;_-@_-"/>
  </numFmts>
  <fonts count="24">
    <font>
      <sz val="11"/>
      <color theme="1"/>
      <name val="Calibri"/>
      <charset val="1"/>
      <scheme val="minor"/>
    </font>
    <font>
      <b/>
      <sz val="11"/>
      <color theme="1"/>
      <name val="Calibri"/>
      <charset val="1"/>
      <scheme val="minor"/>
    </font>
    <font>
      <b/>
      <sz val="11"/>
      <color theme="1"/>
      <name val="Calibri"/>
      <charset val="134"/>
      <scheme val="minor"/>
    </font>
    <font>
      <sz val="12"/>
      <color theme="1"/>
      <name val="Times New Roman"/>
      <charset val="134"/>
    </font>
    <font>
      <b/>
      <sz val="12"/>
      <color theme="1"/>
      <name val="Times New Roman"/>
      <charset val="134"/>
    </font>
    <font>
      <b/>
      <i/>
      <sz val="12"/>
      <color theme="1"/>
      <name val="Times New Roman"/>
      <charset val="134"/>
    </font>
    <font>
      <b/>
      <sz val="11"/>
      <color rgb="FFFA7D00"/>
      <name val="Calibri"/>
      <charset val="1"/>
      <scheme val="minor"/>
    </font>
    <font>
      <sz val="11"/>
      <color rgb="FFFA7D00"/>
      <name val="Calibri"/>
      <charset val="1"/>
      <scheme val="minor"/>
    </font>
    <font>
      <sz val="11"/>
      <color rgb="FF9C5700"/>
      <name val="Calibri"/>
      <charset val="1"/>
      <scheme val="minor"/>
    </font>
    <font>
      <b/>
      <sz val="11"/>
      <color theme="3"/>
      <name val="Calibri"/>
      <charset val="1"/>
      <scheme val="minor"/>
    </font>
    <font>
      <sz val="11"/>
      <color theme="0"/>
      <name val="Calibri"/>
      <charset val="1"/>
      <scheme val="minor"/>
    </font>
    <font>
      <sz val="18"/>
      <color theme="3"/>
      <name val="Calibri Light"/>
      <charset val="1"/>
      <scheme val="major"/>
    </font>
    <font>
      <b/>
      <sz val="13"/>
      <color theme="3"/>
      <name val="Calibri"/>
      <charset val="1"/>
      <scheme val="minor"/>
    </font>
    <font>
      <sz val="11"/>
      <color theme="1"/>
      <name val="Calibri"/>
      <charset val="134"/>
      <scheme val="minor"/>
    </font>
    <font>
      <i/>
      <sz val="11"/>
      <color rgb="FF7F7F7F"/>
      <name val="Calibri"/>
      <charset val="1"/>
      <scheme val="minor"/>
    </font>
    <font>
      <u/>
      <sz val="11"/>
      <color rgb="FF800080"/>
      <name val="Calibri"/>
      <charset val="0"/>
      <scheme val="minor"/>
    </font>
    <font>
      <sz val="11"/>
      <color rgb="FF9C0006"/>
      <name val="Calibri"/>
      <charset val="1"/>
      <scheme val="minor"/>
    </font>
    <font>
      <b/>
      <sz val="11"/>
      <color rgb="FF3F3F3F"/>
      <name val="Calibri"/>
      <charset val="1"/>
      <scheme val="minor"/>
    </font>
    <font>
      <sz val="11"/>
      <color rgb="FF3F3F76"/>
      <name val="Calibri"/>
      <charset val="1"/>
      <scheme val="minor"/>
    </font>
    <font>
      <b/>
      <sz val="15"/>
      <color theme="3"/>
      <name val="Calibri"/>
      <charset val="1"/>
      <scheme val="minor"/>
    </font>
    <font>
      <u/>
      <sz val="11"/>
      <color rgb="FF0000FF"/>
      <name val="Calibri"/>
      <charset val="0"/>
      <scheme val="minor"/>
    </font>
    <font>
      <sz val="11"/>
      <color rgb="FF006100"/>
      <name val="Calibri"/>
      <charset val="1"/>
      <scheme val="minor"/>
    </font>
    <font>
      <b/>
      <sz val="11"/>
      <color theme="0"/>
      <name val="Calibri"/>
      <charset val="1"/>
      <scheme val="minor"/>
    </font>
    <font>
      <sz val="11"/>
      <color rgb="FFFF0000"/>
      <name val="Calibri"/>
      <charset val="1"/>
      <scheme val="minor"/>
    </font>
  </fonts>
  <fills count="33">
    <fill>
      <patternFill patternType="none"/>
    </fill>
    <fill>
      <patternFill patternType="gray125"/>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399975585192419"/>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0" fontId="9" fillId="0" borderId="15" applyNumberFormat="0" applyFill="0" applyAlignment="0" applyProtection="0"/>
    <xf numFmtId="180" fontId="13" fillId="0" borderId="0" applyFont="0" applyFill="0" applyBorder="0" applyAlignment="0" applyProtection="0">
      <alignment vertical="center"/>
    </xf>
    <xf numFmtId="177" fontId="13" fillId="0" borderId="0" applyFont="0" applyFill="0" applyBorder="0" applyAlignment="0" applyProtection="0">
      <alignment vertical="center"/>
    </xf>
    <xf numFmtId="181" fontId="13" fillId="0" borderId="0" applyFont="0" applyFill="0" applyBorder="0" applyAlignment="0" applyProtection="0">
      <alignment vertical="center"/>
    </xf>
    <xf numFmtId="0" fontId="0" fillId="6" borderId="0" applyNumberFormat="0" applyBorder="0" applyAlignment="0" applyProtection="0"/>
    <xf numFmtId="178" fontId="13" fillId="0" borderId="0" applyFont="0" applyFill="0" applyBorder="0" applyAlignment="0" applyProtection="0">
      <alignment vertical="center"/>
    </xf>
    <xf numFmtId="0" fontId="7" fillId="0" borderId="14" applyNumberFormat="0" applyFill="0" applyAlignment="0" applyProtection="0"/>
    <xf numFmtId="9" fontId="13" fillId="0" borderId="0" applyFont="0" applyFill="0" applyBorder="0" applyAlignment="0" applyProtection="0">
      <alignment vertical="center"/>
    </xf>
    <xf numFmtId="0" fontId="9" fillId="0" borderId="0" applyNumberFormat="0" applyFill="0" applyBorder="0" applyAlignment="0" applyProtection="0"/>
    <xf numFmtId="0" fontId="20" fillId="0" borderId="0" applyNumberFormat="0" applyFill="0" applyBorder="0" applyAlignment="0" applyProtection="0">
      <alignment vertical="center"/>
    </xf>
    <xf numFmtId="0" fontId="0" fillId="13" borderId="0" applyNumberFormat="0" applyBorder="0" applyAlignment="0" applyProtection="0"/>
    <xf numFmtId="0" fontId="1" fillId="0" borderId="21" applyNumberFormat="0" applyFill="0" applyAlignment="0" applyProtection="0"/>
    <xf numFmtId="0" fontId="15" fillId="0" borderId="0" applyNumberFormat="0" applyFill="0" applyBorder="0" applyAlignment="0" applyProtection="0">
      <alignment vertical="center"/>
    </xf>
    <xf numFmtId="0" fontId="0" fillId="19" borderId="0" applyNumberFormat="0" applyBorder="0" applyAlignment="0" applyProtection="0"/>
    <xf numFmtId="0" fontId="0" fillId="11" borderId="19" applyNumberFormat="0" applyFont="0" applyAlignment="0" applyProtection="0"/>
    <xf numFmtId="0" fontId="23" fillId="0" borderId="0" applyNumberFormat="0" applyFill="0" applyBorder="0" applyAlignment="0" applyProtection="0"/>
    <xf numFmtId="0" fontId="12" fillId="0" borderId="16" applyNumberFormat="0" applyFill="0" applyAlignment="0" applyProtection="0"/>
    <xf numFmtId="0" fontId="11" fillId="0" borderId="0" applyNumberFormat="0" applyFill="0" applyBorder="0" applyAlignment="0" applyProtection="0"/>
    <xf numFmtId="0" fontId="10" fillId="18" borderId="0" applyNumberFormat="0" applyBorder="0" applyAlignment="0" applyProtection="0"/>
    <xf numFmtId="0" fontId="14" fillId="0" borderId="0" applyNumberFormat="0" applyFill="0" applyBorder="0" applyAlignment="0" applyProtection="0"/>
    <xf numFmtId="0" fontId="19" fillId="0" borderId="18" applyNumberFormat="0" applyFill="0" applyAlignment="0" applyProtection="0"/>
    <xf numFmtId="0" fontId="0" fillId="21" borderId="0" applyNumberFormat="0" applyBorder="0" applyAlignment="0" applyProtection="0"/>
    <xf numFmtId="0" fontId="18" fillId="10" borderId="13" applyNumberFormat="0" applyAlignment="0" applyProtection="0"/>
    <xf numFmtId="0" fontId="17" fillId="2" borderId="17" applyNumberFormat="0" applyAlignment="0" applyProtection="0"/>
    <xf numFmtId="0" fontId="6" fillId="2" borderId="13" applyNumberFormat="0" applyAlignment="0" applyProtection="0"/>
    <xf numFmtId="0" fontId="22" fillId="15" borderId="20" applyNumberFormat="0" applyAlignment="0" applyProtection="0"/>
    <xf numFmtId="0" fontId="0" fillId="23" borderId="0" applyNumberFormat="0" applyBorder="0" applyAlignment="0" applyProtection="0"/>
    <xf numFmtId="0" fontId="21" fillId="14" borderId="0" applyNumberFormat="0" applyBorder="0" applyAlignment="0" applyProtection="0"/>
    <xf numFmtId="0" fontId="16" fillId="9" borderId="0" applyNumberFormat="0" applyBorder="0" applyAlignment="0" applyProtection="0"/>
    <xf numFmtId="0" fontId="8" fillId="7" borderId="0" applyNumberFormat="0" applyBorder="0" applyAlignment="0" applyProtection="0"/>
    <xf numFmtId="0" fontId="10" fillId="8" borderId="0" applyNumberFormat="0" applyBorder="0" applyAlignment="0" applyProtection="0"/>
    <xf numFmtId="0" fontId="0" fillId="17"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10" fillId="26" borderId="0" applyNumberFormat="0" applyBorder="0" applyAlignment="0" applyProtection="0"/>
    <xf numFmtId="0" fontId="0" fillId="20"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25" borderId="0" applyNumberFormat="0" applyBorder="0" applyAlignment="0" applyProtection="0"/>
    <xf numFmtId="0" fontId="10" fillId="32" borderId="0" applyNumberFormat="0" applyBorder="0" applyAlignment="0" applyProtection="0"/>
    <xf numFmtId="0" fontId="0" fillId="16" borderId="0" applyNumberFormat="0" applyBorder="0" applyAlignment="0" applyProtection="0"/>
    <xf numFmtId="0" fontId="0" fillId="31" borderId="0" applyNumberFormat="0" applyBorder="0" applyAlignment="0" applyProtection="0"/>
    <xf numFmtId="0" fontId="10" fillId="28" borderId="0" applyNumberFormat="0" applyBorder="0" applyAlignment="0" applyProtection="0"/>
    <xf numFmtId="0" fontId="0" fillId="4" borderId="0" applyNumberFormat="0" applyBorder="0" applyAlignment="0" applyProtection="0"/>
    <xf numFmtId="0" fontId="0" fillId="27" borderId="0" applyNumberFormat="0" applyBorder="0" applyAlignment="0" applyProtection="0"/>
    <xf numFmtId="0" fontId="10" fillId="24" borderId="0" applyNumberFormat="0" applyBorder="0" applyAlignment="0" applyProtection="0"/>
    <xf numFmtId="0" fontId="0" fillId="22" borderId="0" applyNumberFormat="0" applyBorder="0" applyAlignment="0" applyProtection="0"/>
    <xf numFmtId="0" fontId="0" fillId="3" borderId="0" applyNumberFormat="0" applyBorder="0" applyAlignment="0" applyProtection="0"/>
  </cellStyleXfs>
  <cellXfs count="58">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vertical="top" wrapText="1"/>
    </xf>
    <xf numFmtId="179" fontId="0" fillId="0" borderId="1" xfId="0" applyNumberFormat="1" applyBorder="1" applyAlignment="1">
      <alignment vertical="top" wrapText="1"/>
    </xf>
    <xf numFmtId="179" fontId="0" fillId="0" borderId="1" xfId="0" applyNumberFormat="1" applyBorder="1" applyAlignment="1">
      <alignment horizontal="left" vertical="top" wrapText="1"/>
    </xf>
    <xf numFmtId="0" fontId="0" fillId="0" borderId="1" xfId="0" applyBorder="1" applyAlignment="1">
      <alignment vertical="top"/>
    </xf>
    <xf numFmtId="179" fontId="0" fillId="0" borderId="1" xfId="0" applyNumberFormat="1" applyBorder="1" applyAlignment="1">
      <alignment vertical="top"/>
    </xf>
    <xf numFmtId="0" fontId="0" fillId="0" borderId="1" xfId="0" applyBorder="1"/>
    <xf numFmtId="58" fontId="0" fillId="0" borderId="1" xfId="0" applyNumberFormat="1" applyBorder="1"/>
    <xf numFmtId="0" fontId="0" fillId="0" borderId="1" xfId="0" applyBorder="1" applyAlignment="1">
      <alignment wrapText="1"/>
    </xf>
    <xf numFmtId="58" fontId="0" fillId="0" borderId="1" xfId="0" applyNumberFormat="1" applyBorder="1" applyAlignment="1">
      <alignment wrapText="1"/>
    </xf>
    <xf numFmtId="0" fontId="0" fillId="0" borderId="2" xfId="0" applyFill="1" applyBorder="1"/>
    <xf numFmtId="58" fontId="0" fillId="0" borderId="0" xfId="0" applyNumberFormat="1"/>
    <xf numFmtId="58" fontId="0" fillId="0" borderId="0" xfId="0" applyNumberFormat="1" applyFill="1" applyBorder="1"/>
    <xf numFmtId="0" fontId="0" fillId="0" borderId="0" xfId="0" applyAlignment="1"/>
    <xf numFmtId="0" fontId="1" fillId="0" borderId="0" xfId="0" applyFont="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top" wrapText="1"/>
    </xf>
    <xf numFmtId="58" fontId="0" fillId="0" borderId="1" xfId="0" applyNumberFormat="1" applyBorder="1" applyAlignment="1">
      <alignment vertical="top"/>
    </xf>
    <xf numFmtId="179" fontId="0" fillId="0" borderId="1" xfId="0" applyNumberFormat="1" applyBorder="1"/>
    <xf numFmtId="179" fontId="0" fillId="0" borderId="0" xfId="0" applyNumberFormat="1"/>
    <xf numFmtId="179" fontId="0" fillId="0" borderId="0" xfId="0" applyNumberFormat="1" applyAlignment="1">
      <alignment wrapText="1"/>
    </xf>
    <xf numFmtId="179" fontId="1" fillId="0" borderId="0" xfId="0" applyNumberFormat="1" applyFont="1"/>
    <xf numFmtId="176" fontId="0" fillId="0" borderId="0" xfId="0" applyNumberFormat="1" applyAlignment="1">
      <alignmen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5" xfId="0" applyBorder="1" applyAlignment="1">
      <alignment horizontal="left" vertical="top" wrapText="1"/>
    </xf>
    <xf numFmtId="58" fontId="0" fillId="0" borderId="5" xfId="0" applyNumberFormat="1" applyBorder="1" applyAlignment="1">
      <alignment horizontal="left" vertical="top"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xf numFmtId="0" fontId="3" fillId="0" borderId="0" xfId="0" applyFont="1" applyAlignment="1">
      <alignment vertical="top"/>
    </xf>
    <xf numFmtId="0" fontId="4" fillId="0" borderId="0" xfId="0" applyFont="1" applyAlignment="1">
      <alignment horizontal="justify" vertical="justify" wrapText="1"/>
    </xf>
    <xf numFmtId="0" fontId="4" fillId="0" borderId="0" xfId="0" applyFont="1"/>
    <xf numFmtId="0" fontId="3" fillId="0" borderId="0" xfId="0" applyFont="1" applyAlignment="1">
      <alignment horizontal="justify" vertical="justify" wrapText="1"/>
    </xf>
    <xf numFmtId="20" fontId="4" fillId="0" borderId="0" xfId="0" applyNumberFormat="1" applyFont="1"/>
    <xf numFmtId="0" fontId="3" fillId="0" borderId="0" xfId="0" applyFont="1" applyAlignment="1">
      <alignment horizontal="justify" vertical="justify"/>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xf numFmtId="0" fontId="5" fillId="0" borderId="0" xfId="0" applyFont="1"/>
    <xf numFmtId="179" fontId="3" fillId="0" borderId="0" xfId="0" applyNumberFormat="1" applyFont="1" applyAlignment="1"/>
    <xf numFmtId="0" fontId="3" fillId="0" borderId="0" xfId="0" applyFont="1" applyAlignment="1">
      <alignment vertical="center"/>
    </xf>
    <xf numFmtId="179" fontId="3" fillId="0" borderId="0" xfId="0" applyNumberFormat="1" applyFont="1" applyAlignment="1">
      <alignment horizontal="left" vertical="center"/>
    </xf>
    <xf numFmtId="20" fontId="4" fillId="0" borderId="0" xfId="0" applyNumberFormat="1" applyFont="1" applyAlignment="1"/>
    <xf numFmtId="0" fontId="3" fillId="0" borderId="0" xfId="0" applyFont="1" applyAlignment="1">
      <alignment vertical="justify"/>
    </xf>
    <xf numFmtId="0" fontId="3" fillId="0" borderId="0" xfId="0" applyFont="1" applyAlignment="1">
      <alignment vertical="justify" wrapText="1"/>
    </xf>
    <xf numFmtId="0" fontId="4" fillId="0" borderId="0" xfId="0" applyFont="1" applyAlignment="1"/>
    <xf numFmtId="0" fontId="3" fillId="0" borderId="0" xfId="0" applyFont="1" applyAlignment="1">
      <alignment wrapText="1"/>
    </xf>
    <xf numFmtId="0" fontId="3" fillId="0" borderId="0" xfId="0" applyFont="1" applyAlignment="1" quotePrefix="1"/>
    <xf numFmtId="20" fontId="4" fillId="0" borderId="0" xfId="0" applyNumberFormat="1" applyFont="1" quotePrefix="1"/>
    <xf numFmtId="0" fontId="4" fillId="0" borderId="0" xfId="0" applyFont="1" quotePrefix="1"/>
    <xf numFmtId="20" fontId="4" fillId="0" borderId="0" xfId="0" applyNumberFormat="1" applyFont="1" applyAlignment="1" quotePrefix="1"/>
    <xf numFmtId="0" fontId="0" fillId="0" borderId="1" xfId="0" applyBorder="1" applyAlignment="1" quotePrefix="1">
      <alignment vertical="top" wrapText="1"/>
    </xf>
    <xf numFmtId="0" fontId="0" fillId="0" borderId="0" xfId="0" quotePrefix="1"/>
  </cellXfs>
  <cellStyles count="49">
    <cellStyle name="Normal" xfId="0" builtinId="0"/>
    <cellStyle name="Kepala 3" xfId="1" builtinId="18"/>
    <cellStyle name="Koma [0]" xfId="2" builtinId="6"/>
    <cellStyle name="Koma" xfId="3" builtinId="3"/>
    <cellStyle name="Mata Uang [0]" xfId="4" builtinId="7"/>
    <cellStyle name="20% - Aksen4" xfId="5" builtinId="42"/>
    <cellStyle name="Mata Uang" xfId="6" builtinId="4"/>
    <cellStyle name="Sel Ditautkan" xfId="7" builtinId="24"/>
    <cellStyle name="Persen" xfId="8" builtinId="5"/>
    <cellStyle name="Kepala 4" xfId="9" builtinId="19"/>
    <cellStyle name="Hyperlink" xfId="10" builtinId="8"/>
    <cellStyle name="20% - Aksen6" xfId="11" builtinId="50"/>
    <cellStyle name="Total" xfId="12" builtinId="25"/>
    <cellStyle name="Hyperlink yang Diikuti" xfId="13" builtinId="9"/>
    <cellStyle name="20% - Aksen2" xfId="14" builtinId="34"/>
    <cellStyle name="Catatan" xfId="15" builtinId="10"/>
    <cellStyle name="Teks Peringatan" xfId="16" builtinId="11"/>
    <cellStyle name="Kepala 2" xfId="17" builtinId="17"/>
    <cellStyle name="Judul" xfId="18" builtinId="15"/>
    <cellStyle name="Aksen3" xfId="19" builtinId="37"/>
    <cellStyle name="Teks CExplanatory" xfId="20" builtinId="53"/>
    <cellStyle name="Kepala 1" xfId="21" builtinId="16"/>
    <cellStyle name="60% - Aksen2" xfId="22" builtinId="36"/>
    <cellStyle name="input" xfId="23" builtinId="20"/>
    <cellStyle name="Output" xfId="24" builtinId="21"/>
    <cellStyle name="Perhitungan" xfId="25" builtinId="22"/>
    <cellStyle name="Cek Sel" xfId="26" builtinId="23"/>
    <cellStyle name="20% - Aksen5" xfId="27" builtinId="46"/>
    <cellStyle name="Baik" xfId="28" builtinId="26"/>
    <cellStyle name="Buruk" xfId="29" builtinId="27"/>
    <cellStyle name="Netral" xfId="30" builtinId="28"/>
    <cellStyle name="Aksen1" xfId="31" builtinId="29"/>
    <cellStyle name="20% - Aksen1" xfId="32" builtinId="30"/>
    <cellStyle name="40% - Aksen1" xfId="33" builtinId="31"/>
    <cellStyle name="60% - Aksen1" xfId="34" builtinId="32"/>
    <cellStyle name="Aksen2" xfId="35" builtinId="33"/>
    <cellStyle name="40% - Aksen2" xfId="36" builtinId="35"/>
    <cellStyle name="20% - Aksen3" xfId="37" builtinId="38"/>
    <cellStyle name="40% - Aksen3" xfId="38" builtinId="39"/>
    <cellStyle name="60% - Aksen3" xfId="39" builtinId="40"/>
    <cellStyle name="Aksen4" xfId="40" builtinId="41"/>
    <cellStyle name="40% - Aksen4" xfId="41" builtinId="43"/>
    <cellStyle name="60% - Aksen4" xfId="42" builtinId="44"/>
    <cellStyle name="Aksen5" xfId="43" builtinId="45"/>
    <cellStyle name="40% - Aksen5" xfId="44" builtinId="47"/>
    <cellStyle name="60% - Aksen5" xfId="45" builtinId="48"/>
    <cellStyle name="Aksen6" xfId="46" builtinId="49"/>
    <cellStyle name="40% - Aksen6" xfId="47" builtinId="51"/>
    <cellStyle name="60% - Aksen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42333</xdr:colOff>
      <xdr:row>0</xdr:row>
      <xdr:rowOff>0</xdr:rowOff>
    </xdr:from>
    <xdr:ext cx="6529917" cy="1323850"/>
    <xdr:pic>
      <xdr:nvPicPr>
        <xdr:cNvPr id="2" name="Picture 1"/>
        <xdr:cNvPicPr>
          <a:picLocks noChangeAspect="1"/>
        </xdr:cNvPicPr>
      </xdr:nvPicPr>
      <xdr:blipFill>
        <a:blip r:embed="rId1">
          <a:extLst>
            <a:ext uri="{28A0092B-C50C-407E-A947-70E740481C1C}">
              <a14:useLocalDpi xmlns:a14="http://schemas.microsoft.com/office/drawing/2010/main" val="0"/>
            </a:ext>
          </a:extLst>
        </a:blip>
        <a:srcRect b="4918"/>
        <a:stretch>
          <a:fillRect/>
        </a:stretch>
      </xdr:blipFill>
      <xdr:spPr>
        <a:xfrm>
          <a:off x="41910" y="0"/>
          <a:ext cx="6530340" cy="1323340"/>
        </a:xfrm>
        <a:prstGeom prst="rect">
          <a:avLst/>
        </a:prstGeom>
      </xdr:spPr>
    </xdr:pic>
    <xdr:clientData/>
  </xdr:oneCellAnchor>
  <xdr:oneCellAnchor>
    <xdr:from>
      <xdr:col>15</xdr:col>
      <xdr:colOff>158750</xdr:colOff>
      <xdr:row>33</xdr:row>
      <xdr:rowOff>182964</xdr:rowOff>
    </xdr:from>
    <xdr:ext cx="1345102" cy="768908"/>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121525" y="8136255"/>
          <a:ext cx="1344930" cy="768985"/>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511925" y="8241030"/>
          <a:ext cx="1343660" cy="76454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283450" y="7715250"/>
          <a:ext cx="1343660" cy="764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nerimaan%20Registrasi%20Perkara%20Band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Cetak"/>
      <sheetName val="Data"/>
    </sheetNames>
    <sheetDataSet>
      <sheetData sheetId="0" refreshError="1"/>
      <sheetData sheetId="1" refreshError="1"/>
      <sheetData sheetId="2" refreshError="1">
        <row r="54">
          <cell r="C54" t="str">
            <v>W3-A/1197/HK.05/IV/2022 </v>
          </cell>
          <cell r="D54">
            <v>44662</v>
          </cell>
          <cell r="E54" t="str">
            <v>24/Pdt.G/2022/PTA.Pdg</v>
          </cell>
          <cell r="F54">
            <v>44662</v>
          </cell>
          <cell r="G54" t="str">
            <v>Solok</v>
          </cell>
          <cell r="H54" t="str">
            <v>56/Pdt.G/2022/PA.Slk</v>
          </cell>
          <cell r="I54">
            <v>44621</v>
          </cell>
          <cell r="J54" t="str">
            <v> W3-A7/428/HK.05/IV/2022</v>
          </cell>
          <cell r="K54">
            <v>44657</v>
          </cell>
          <cell r="L54" t="str">
            <v>Joni Junettri alias Joni Junetri bin Syamsul Anwar</v>
          </cell>
          <cell r="M54" t="str">
            <v>Junguik, Jorong Guguak Padusi, Nagari Guguak Sarai, Kecamatan IX Koto Sungai Lasi, Kabupaten Solok, Sumatera Barat</v>
          </cell>
          <cell r="N54" t="str">
            <v>Mel Shandi Aresta binti Armidi</v>
          </cell>
          <cell r="O54" t="str">
            <v>Jl. Tapian Pinang, No. 13, RT/RW/ 002/004, Kelurahan VI Suku, Kecamatan Lubuk Sikarah, Kota Solok, Sumatera Barat </v>
          </cell>
        </row>
        <row r="55">
          <cell r="C55" t="str">
            <v>W3-A/1198/HK.05/IV/2022 </v>
          </cell>
          <cell r="D55">
            <v>44662</v>
          </cell>
          <cell r="E55" t="str">
            <v>25/Pdt.G/2022/PTA.Pdg</v>
          </cell>
        </row>
        <row r="55">
          <cell r="G55" t="str">
            <v>Padang</v>
          </cell>
          <cell r="H55" t="str">
            <v>1595/Pdt.G/2022/PA.Pdg</v>
          </cell>
          <cell r="I55">
            <v>44613</v>
          </cell>
          <cell r="J55" t="str">
            <v> W3-A1/386/HK.05/IV/2022</v>
          </cell>
          <cell r="K55">
            <v>44657</v>
          </cell>
          <cell r="L55" t="str">
            <v>Mardefni Bin Zaini R</v>
          </cell>
          <cell r="M55" t="str">
            <v>Komplek Unand Blok D IV-01/21, RT 003 RW 009, Kelurahan Bandar Buat, Kecamatan Lubuk Kilangan, Kota Padang, Sumatera Barat</v>
          </cell>
          <cell r="N55" t="str">
            <v>Surya Vera Diana binti Kamaruddin</v>
          </cell>
          <cell r="O55" t="str">
            <v>Komplek Unand Blok D IV-01/21, RT 003 RW 009, Kelurahan Bandar Buat, Kecamatan Lubuk Kilangan, Kota Padang, Sumatera Barat</v>
          </cell>
        </row>
        <row r="56">
          <cell r="C56" t="str">
            <v>W3-A/1169/HK.05/IV/2022</v>
          </cell>
          <cell r="D56">
            <v>44670</v>
          </cell>
          <cell r="E56" t="str">
            <v>26/Pdt.G/2022/PTA.Pdg</v>
          </cell>
        </row>
        <row r="56">
          <cell r="G56" t="str">
            <v>Bukittinggi</v>
          </cell>
          <cell r="H56" t="str">
            <v>826/Pdt.G/20022/PA.Bkt</v>
          </cell>
          <cell r="I56">
            <v>44624</v>
          </cell>
          <cell r="J56" t="str">
            <v>W3-A.4/1699/Hk.05/IV/2022</v>
          </cell>
          <cell r="K56">
            <v>44664</v>
          </cell>
          <cell r="L56" t="str">
            <v>Azwar Salim bin Salim. Sherly Oktavianty Irwan binti Irwan Yahya</v>
          </cell>
          <cell r="M56" t="str">
            <v>Dusun Nan Bunta, Nagari Balai Gurah Jorong Koto Tuo, Ampek Angkek, Kabupaten Agama, Sumatera Barat</v>
          </cell>
          <cell r="N56" t="str">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ell>
          <cell r="O56" t="str">
            <v>1.Jalan Guru Hamzah No. 16 A Tarok Dipo, Guguk Panjang, Kota Bukittinggi, Sumatera Barat 2. Jalan M. Yamin No. 60 Aur Kuning Bukittinggi </v>
          </cell>
        </row>
        <row r="56">
          <cell r="Y56">
            <v>44669</v>
          </cell>
        </row>
        <row r="57">
          <cell r="C57" t="str">
            <v>W3-A/1272.a/HK.05/IV/2022</v>
          </cell>
          <cell r="D57">
            <v>44671</v>
          </cell>
          <cell r="E57" t="str">
            <v>27/Pdt.G/2022/PTA.Pdg</v>
          </cell>
        </row>
        <row r="57">
          <cell r="G57" t="str">
            <v>Lubuk Basung</v>
          </cell>
          <cell r="H57" t="str">
            <v>72/Pdt.G/2022/PA.LB</v>
          </cell>
          <cell r="I57">
            <v>44634</v>
          </cell>
          <cell r="J57" t="str">
            <v>W3-A17/987/HK.05/IV/2022</v>
          </cell>
          <cell r="K57">
            <v>44670</v>
          </cell>
          <cell r="L57" t="str">
            <v>Engki Efrizal bin Zamril</v>
          </cell>
          <cell r="M57" t="str">
            <v>Katiagan, Kenagarian Katiagan, Kecamatan Kinali, Kabupaten Pasaman Barat.</v>
          </cell>
          <cell r="N57" t="str">
            <v>Yeni Sofia binti Amir. A</v>
          </cell>
          <cell r="O57" t="str">
            <v>Padang Koto Gadang, Jorong Tapian Kandih, Kenagarian Salareh Aia, Kecamatan Palembayan, Kabupaten Agam.</v>
          </cell>
        </row>
        <row r="57">
          <cell r="Y57">
            <v>44671</v>
          </cell>
        </row>
        <row r="58">
          <cell r="C58" t="str">
            <v>W3-A/1395/HK.05/V/2022</v>
          </cell>
          <cell r="D58">
            <v>44694</v>
          </cell>
          <cell r="E58" t="str">
            <v>28/Pdt.G/2022/PTA.Pdg</v>
          </cell>
        </row>
        <row r="58">
          <cell r="G58" t="str">
            <v>Padang</v>
          </cell>
          <cell r="H58" t="str">
            <v>15/Pdt.G/2022/PA.Pdg</v>
          </cell>
          <cell r="I58">
            <v>44650</v>
          </cell>
          <cell r="J58" t="str">
            <v>W3-A1/1484/HK.05/V/2022</v>
          </cell>
          <cell r="K58">
            <v>44690</v>
          </cell>
          <cell r="L58" t="str">
            <v>Arifandhika Azwar bin H. Azwar Arif</v>
          </cell>
          <cell r="M58" t="str">
            <v>Gando Permata Permai Blok E.9 RT 005 RW 005, Kelurahan Koto Baru Nan XX, Kecamatan Lubuk Begalung, Kota Padang, Sumatera Barat.</v>
          </cell>
          <cell r="N58" t="str">
            <v>Irza Anas Putri binti Anas Radi</v>
          </cell>
          <cell r="O58" t="str">
            <v>Jalan Parak Karakah RT 002 RW 011, Kelurahan Kubu Dalam Parak Karakah, Kecamatan Padang TImur, Kota Padang, Sumatera Barat.</v>
          </cell>
        </row>
        <row r="58">
          <cell r="Y58">
            <v>44693</v>
          </cell>
        </row>
        <row r="59">
          <cell r="C59" t="str">
            <v>W3-A/1443/HK.05/V/2022  </v>
          </cell>
          <cell r="D59">
            <v>44701</v>
          </cell>
          <cell r="E59" t="str">
            <v>29/Pdt.G/2022/PTA.Pdg</v>
          </cell>
        </row>
        <row r="59">
          <cell r="G59" t="str">
            <v>Batusangkar</v>
          </cell>
          <cell r="H59" t="str">
            <v>702/Pdt.G/2021/PA.Bsk</v>
          </cell>
          <cell r="I59">
            <v>44652</v>
          </cell>
          <cell r="J59" t="str">
            <v>W3-A.3/911/HK.05/V/2022</v>
          </cell>
          <cell r="K59">
            <v>44699</v>
          </cell>
          <cell r="L59" t="str">
            <v>Mahyudin bin Jama'in dan Hayatunufus binti Rausun</v>
          </cell>
          <cell r="M59" t="str">
            <v>Taluak Jorong Kubang Landai Nagari Saruaso, Kecamatan Tanjung Emas, Kabupaten Tanah Datar, Sumatera Barat.</v>
          </cell>
          <cell r="N59" t="str">
            <v>Resma Elfita binti Mahyudin </v>
          </cell>
          <cell r="O59" t="str">
            <v>Jalan H. Sumanik No. 204 Jorong Simpuruik Nagari Simpuruik, Kecamatan Sungai Tarab, Kabupaten Tanah Datar, Sumatera Barat.</v>
          </cell>
        </row>
        <row r="60">
          <cell r="C60" t="str">
            <v>W3-A/1686/HK.05/VI/2022</v>
          </cell>
          <cell r="D60">
            <v>44725</v>
          </cell>
          <cell r="E60" t="str">
            <v>30/Pdt.G/2022/PTA.Pdg</v>
          </cell>
        </row>
        <row r="60">
          <cell r="G60" t="str">
            <v>Talu</v>
          </cell>
          <cell r="H60" t="str">
            <v>758/Pdt.G/2021/PA.TALU</v>
          </cell>
          <cell r="I60">
            <v>44678</v>
          </cell>
          <cell r="J60" t="str">
            <v>W3-A14/908/HK.05/VI/2022</v>
          </cell>
          <cell r="K60">
            <v>44721</v>
          </cell>
          <cell r="L60" t="str">
            <v>Masril bin Abd. Muis</v>
          </cell>
          <cell r="M60" t="str">
            <v>Jorong Air Haji, Nagari Sungai Aua, Kecamatan Sungai Aur, Kabupaten Pasaman Barat, Sumatera Barat.</v>
          </cell>
          <cell r="N60" t="str">
            <v>Ermawati binti H. Sahminan</v>
          </cell>
          <cell r="O60" t="str">
            <v>Jorong Air Haji, Nagari Sungai Aua, Kecamatan Sungai Aur, Kabupaten Pasaman Barat, Sumatera Barat.</v>
          </cell>
        </row>
        <row r="60">
          <cell r="Y60">
            <v>44722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74"/>
  <sheetViews>
    <sheetView view="pageBreakPreview" zoomScale="90" zoomScaleNormal="100" workbookViewId="0">
      <selection activeCell="I12" sqref="I12"/>
    </sheetView>
  </sheetViews>
  <sheetFormatPr defaultColWidth="9" defaultRowHeight="15.75"/>
  <cols>
    <col min="1" max="1" width="1.71428571428571" style="39" customWidth="1"/>
    <col min="2" max="2" width="3.57142857142857"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6" style="39" customWidth="1"/>
    <col min="14" max="14" width="5.28571428571429" style="39" customWidth="1"/>
    <col min="15" max="15" width="9.14285714285714" style="39"/>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23" width="9.14285714285714" style="39"/>
    <col min="24" max="24" width="15.8571428571429" style="39" customWidth="1"/>
    <col min="25" max="16384" width="9.14285714285714" style="39"/>
  </cols>
  <sheetData>
    <row r="1" spans="15:16">
      <c r="O1" s="39" t="s">
        <v>0</v>
      </c>
      <c r="P1" s="39">
        <v>19</v>
      </c>
    </row>
    <row r="2" ht="7.5" customHeight="1"/>
    <row r="3" ht="78.7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ht="24" customHeight="1" spans="2:28">
      <c r="B4" s="39" t="s">
        <v>15</v>
      </c>
      <c r="D4" s="39" t="s">
        <v>16</v>
      </c>
      <c r="E4" s="39" t="s">
        <v>17</v>
      </c>
      <c r="M4" s="47" t="s">
        <v>18</v>
      </c>
      <c r="O4" s="48">
        <f>VLOOKUP(P1,Data!B2:O361,1,TRUE)</f>
        <v>19</v>
      </c>
      <c r="P4" s="48" t="s">
        <v>19</v>
      </c>
      <c r="Q4" s="50">
        <f>VLOOKUP(P1,Data!B2:O361,3,TRUE)</f>
        <v>44285</v>
      </c>
      <c r="R4" s="51" t="s">
        <v>20</v>
      </c>
      <c r="S4" s="52">
        <v>44418</v>
      </c>
      <c r="T4" s="48" t="s">
        <v>21</v>
      </c>
      <c r="U4" s="58" t="s">
        <v>22</v>
      </c>
      <c r="V4" s="50">
        <v>44363</v>
      </c>
      <c r="W4" s="48" t="s">
        <v>23</v>
      </c>
      <c r="X4" s="50">
        <v>44410</v>
      </c>
      <c r="Y4" s="48" t="str">
        <f>VLOOKUP(P1,Data!B2:O361,11,TRUE)</f>
        <v>Erlina binti Nasir</v>
      </c>
      <c r="Z4" s="48" t="str">
        <f>VLOOKUP(P1,Data!B2:O361,12,TRUE)</f>
        <v>Jorong Galadua, Kenagarian Koto Tuo, Kecamatan IV Koto, Kabupaten Agam</v>
      </c>
      <c r="AA4" s="48" t="str">
        <f>VLOOKUP(P1,Data!B2:O361,13,TRUE)</f>
        <v>Mohammad Firdaus bin Adnan Muhammad</v>
      </c>
      <c r="AB4" s="48" t="str">
        <f>VLOOKUP(P1,Data!B2:O361,14,TRUE)</f>
        <v>Jorong Koto, Kanagarian Simalanggang, Kecamatan Payakumbuh, Kab. Lima Puluh Kota</v>
      </c>
    </row>
    <row r="5" spans="2:5">
      <c r="B5" s="39" t="s">
        <v>24</v>
      </c>
      <c r="D5" s="39" t="s">
        <v>16</v>
      </c>
      <c r="E5" s="39" t="s">
        <v>25</v>
      </c>
    </row>
    <row r="6" ht="32.25" customHeight="1" spans="2:9">
      <c r="B6" s="40" t="s">
        <v>26</v>
      </c>
      <c r="C6" s="40"/>
      <c r="D6" s="40" t="s">
        <v>16</v>
      </c>
      <c r="E6" s="41" t="s">
        <v>27</v>
      </c>
      <c r="F6" s="41"/>
      <c r="G6" s="41"/>
      <c r="H6" s="41"/>
      <c r="I6" s="41"/>
    </row>
    <row r="7" ht="8.25" customHeight="1" spans="5:5">
      <c r="E7" s="42"/>
    </row>
    <row r="8" spans="5:5">
      <c r="E8" s="39" t="s">
        <v>28</v>
      </c>
    </row>
    <row r="9" spans="5:5">
      <c r="E9" s="39" t="s">
        <v>29</v>
      </c>
    </row>
    <row r="10" spans="6:6">
      <c r="F10" s="42" t="s">
        <v>30</v>
      </c>
    </row>
    <row r="11" ht="9.75" customHeight="1"/>
    <row r="12" spans="5:5">
      <c r="E12" s="39" t="s">
        <v>31</v>
      </c>
    </row>
    <row r="13" ht="6" customHeight="1"/>
    <row r="14" ht="35.25" customHeight="1" spans="5:13">
      <c r="E14" s="43" t="s">
        <v>32</v>
      </c>
      <c r="F14" s="43"/>
      <c r="G14" s="43"/>
      <c r="H14" s="43"/>
      <c r="I14" s="43"/>
      <c r="J14" s="43"/>
      <c r="K14" s="43"/>
      <c r="L14" s="43"/>
      <c r="M14" s="43"/>
    </row>
    <row r="15" ht="9" customHeight="1"/>
    <row r="16" spans="6:6">
      <c r="F16" s="42" t="s">
        <v>33</v>
      </c>
    </row>
    <row r="17" spans="7:8">
      <c r="G17" s="42"/>
      <c r="H17" s="39" t="s">
        <v>34</v>
      </c>
    </row>
    <row r="18" ht="16.5" customHeight="1" spans="6:7">
      <c r="F18" s="42" t="s">
        <v>35</v>
      </c>
      <c r="G18" s="42"/>
    </row>
    <row r="19" customHeight="1" spans="6:6">
      <c r="F19" s="42" t="s">
        <v>36</v>
      </c>
    </row>
    <row r="20" customHeight="1" spans="6:6">
      <c r="F20" s="42" t="s">
        <v>37</v>
      </c>
    </row>
    <row r="21" spans="6:6">
      <c r="F21" s="42" t="s">
        <v>38</v>
      </c>
    </row>
    <row r="22" customHeight="1" spans="6:7">
      <c r="F22" s="42" t="s">
        <v>39</v>
      </c>
      <c r="G22" s="42"/>
    </row>
    <row r="23" customHeight="1" spans="6:7">
      <c r="F23" s="42" t="s">
        <v>40</v>
      </c>
      <c r="G23" s="42"/>
    </row>
    <row r="24" customHeight="1" spans="6:7">
      <c r="F24" s="42" t="s">
        <v>41</v>
      </c>
      <c r="G24" s="42"/>
    </row>
    <row r="25" customHeight="1" spans="6:7">
      <c r="F25" s="42" t="s">
        <v>42</v>
      </c>
      <c r="G25" s="42"/>
    </row>
    <row r="26" customHeight="1" spans="6:7">
      <c r="F26" s="42" t="s">
        <v>43</v>
      </c>
      <c r="G26" s="42"/>
    </row>
    <row r="27" ht="9.75" customHeight="1"/>
    <row r="28" ht="86.25" customHeight="1" spans="5:13">
      <c r="E28" s="43" t="s">
        <v>44</v>
      </c>
      <c r="F28" s="43"/>
      <c r="G28" s="43"/>
      <c r="H28" s="43"/>
      <c r="I28" s="43"/>
      <c r="J28" s="43"/>
      <c r="K28" s="43"/>
      <c r="L28" s="43"/>
      <c r="M28" s="43"/>
    </row>
    <row r="29" ht="8.25" customHeight="1"/>
    <row r="30" spans="6:6">
      <c r="F30" s="39" t="s">
        <v>45</v>
      </c>
    </row>
    <row r="31" ht="6" customHeight="1"/>
    <row r="32" spans="11:11">
      <c r="K32" s="49" t="s">
        <v>46</v>
      </c>
    </row>
    <row r="33" ht="5.25" customHeight="1" spans="11:11">
      <c r="K33" s="42"/>
    </row>
    <row r="34" spans="11:11">
      <c r="K34" s="42" t="s">
        <v>47</v>
      </c>
    </row>
    <row r="35" ht="8.25" customHeight="1" spans="11:11">
      <c r="K35" s="42"/>
    </row>
    <row r="36" ht="11.25" customHeight="1" spans="11:11">
      <c r="K36" s="42"/>
    </row>
    <row r="37" spans="11:11">
      <c r="K37" s="42"/>
    </row>
    <row r="38" spans="11:11">
      <c r="K38" s="42" t="s">
        <v>48</v>
      </c>
    </row>
    <row r="39" ht="3.75" customHeight="1"/>
    <row r="40" ht="13.5" customHeight="1" spans="2:2">
      <c r="B40" s="39" t="s">
        <v>49</v>
      </c>
    </row>
    <row r="41" spans="2:3">
      <c r="B41" s="59" t="s">
        <v>50</v>
      </c>
      <c r="C41" s="42" t="s">
        <v>51</v>
      </c>
    </row>
    <row r="42" ht="32.25" customHeight="1" spans="3:13">
      <c r="C42" s="45" t="s">
        <v>52</v>
      </c>
      <c r="D42" s="45"/>
      <c r="E42" s="45"/>
      <c r="F42" s="45"/>
      <c r="G42" s="45"/>
      <c r="H42" s="45"/>
      <c r="I42" s="45"/>
      <c r="J42" s="45"/>
      <c r="K42" s="45"/>
      <c r="L42" s="45"/>
      <c r="M42" s="45"/>
    </row>
    <row r="43" ht="3" customHeight="1" spans="3:13">
      <c r="C43" s="45"/>
      <c r="D43" s="45"/>
      <c r="E43" s="45"/>
      <c r="F43" s="45"/>
      <c r="G43" s="45"/>
      <c r="H43" s="45"/>
      <c r="I43" s="45"/>
      <c r="J43" s="45"/>
      <c r="K43" s="45"/>
      <c r="L43" s="45"/>
      <c r="M43" s="45"/>
    </row>
    <row r="44" spans="2:3">
      <c r="B44" s="60" t="s">
        <v>53</v>
      </c>
      <c r="C44" s="42" t="s">
        <v>54</v>
      </c>
    </row>
    <row r="45" ht="32.25" customHeight="1" spans="3:13">
      <c r="C45" s="43" t="s">
        <v>55</v>
      </c>
      <c r="D45" s="43"/>
      <c r="E45" s="43"/>
      <c r="F45" s="43"/>
      <c r="G45" s="43"/>
      <c r="H45" s="43"/>
      <c r="I45" s="43"/>
      <c r="J45" s="43"/>
      <c r="K45" s="43"/>
      <c r="L45" s="43"/>
      <c r="M45" s="43"/>
    </row>
    <row r="46" ht="1.5" customHeight="1"/>
    <row r="47" spans="2:3">
      <c r="B47" s="60" t="s">
        <v>56</v>
      </c>
      <c r="C47" s="42" t="s">
        <v>57</v>
      </c>
    </row>
    <row r="48" ht="33" customHeight="1" spans="3:13">
      <c r="C48" s="43" t="s">
        <v>58</v>
      </c>
      <c r="D48" s="43"/>
      <c r="E48" s="43"/>
      <c r="F48" s="43"/>
      <c r="G48" s="43"/>
      <c r="H48" s="43"/>
      <c r="I48" s="43"/>
      <c r="J48" s="43"/>
      <c r="K48" s="43"/>
      <c r="L48" s="43"/>
      <c r="M48" s="43"/>
    </row>
    <row r="49" spans="2:3">
      <c r="B49" s="60" t="s">
        <v>59</v>
      </c>
      <c r="C49" s="42" t="s">
        <v>60</v>
      </c>
    </row>
    <row r="50" ht="33" customHeight="1" spans="3:13">
      <c r="C50" s="45" t="s">
        <v>61</v>
      </c>
      <c r="D50" s="45"/>
      <c r="E50" s="45"/>
      <c r="F50" s="45"/>
      <c r="G50" s="45"/>
      <c r="H50" s="45"/>
      <c r="I50" s="45"/>
      <c r="J50" s="45"/>
      <c r="K50" s="45"/>
      <c r="L50" s="45"/>
      <c r="M50" s="45"/>
    </row>
    <row r="51" spans="2:3">
      <c r="B51" s="61" t="s">
        <v>62</v>
      </c>
      <c r="C51" s="42" t="s">
        <v>63</v>
      </c>
    </row>
    <row r="52" ht="30.75" customHeight="1" spans="2:13">
      <c r="B52" s="53"/>
      <c r="C52" s="45" t="s">
        <v>64</v>
      </c>
      <c r="D52" s="45"/>
      <c r="E52" s="45"/>
      <c r="F52" s="45"/>
      <c r="G52" s="45"/>
      <c r="H52" s="45"/>
      <c r="I52" s="45"/>
      <c r="J52" s="45"/>
      <c r="K52" s="45"/>
      <c r="L52" s="45"/>
      <c r="M52" s="45"/>
    </row>
    <row r="53" spans="2:13">
      <c r="B53" s="59" t="s">
        <v>65</v>
      </c>
      <c r="C53" s="42" t="s">
        <v>66</v>
      </c>
      <c r="D53" s="54"/>
      <c r="E53" s="54"/>
      <c r="F53" s="54"/>
      <c r="G53" s="54"/>
      <c r="H53" s="54"/>
      <c r="I53" s="54"/>
      <c r="J53" s="54"/>
      <c r="K53" s="54"/>
      <c r="L53" s="54"/>
      <c r="M53" s="54"/>
    </row>
    <row r="54" ht="33" customHeight="1" spans="2:13">
      <c r="B54" s="44"/>
      <c r="C54" s="45" t="s">
        <v>67</v>
      </c>
      <c r="D54" s="45"/>
      <c r="E54" s="45"/>
      <c r="F54" s="45"/>
      <c r="G54" s="45"/>
      <c r="H54" s="45"/>
      <c r="I54" s="45"/>
      <c r="J54" s="45"/>
      <c r="K54" s="45"/>
      <c r="L54" s="45"/>
      <c r="M54" s="45"/>
    </row>
    <row r="55" spans="2:13">
      <c r="B55" s="61" t="s">
        <v>68</v>
      </c>
      <c r="C55" s="42" t="s">
        <v>69</v>
      </c>
      <c r="D55" s="48"/>
      <c r="E55" s="48"/>
      <c r="F55" s="48"/>
      <c r="G55" s="48"/>
      <c r="H55" s="48"/>
      <c r="I55" s="48"/>
      <c r="J55" s="48"/>
      <c r="K55" s="48"/>
      <c r="L55" s="48"/>
      <c r="M55" s="48"/>
    </row>
    <row r="56" ht="31.5" customHeight="1" spans="2:13">
      <c r="B56" s="53"/>
      <c r="C56" s="45" t="s">
        <v>70</v>
      </c>
      <c r="D56" s="45"/>
      <c r="E56" s="45"/>
      <c r="F56" s="45"/>
      <c r="G56" s="45"/>
      <c r="H56" s="45"/>
      <c r="I56" s="45"/>
      <c r="J56" s="45"/>
      <c r="K56" s="45"/>
      <c r="L56" s="45"/>
      <c r="M56" s="45"/>
    </row>
    <row r="57" spans="2:13">
      <c r="B57" s="59" t="s">
        <v>71</v>
      </c>
      <c r="C57" s="42" t="s">
        <v>72</v>
      </c>
      <c r="D57" s="55"/>
      <c r="E57" s="55"/>
      <c r="F57" s="55"/>
      <c r="G57" s="55"/>
      <c r="H57" s="55"/>
      <c r="I57" s="55"/>
      <c r="J57" s="55"/>
      <c r="K57" s="55"/>
      <c r="L57" s="55"/>
      <c r="M57" s="55"/>
    </row>
    <row r="58" ht="32.25" customHeight="1" spans="2:13">
      <c r="B58" s="44"/>
      <c r="C58" s="45" t="s">
        <v>73</v>
      </c>
      <c r="D58" s="45"/>
      <c r="E58" s="45"/>
      <c r="F58" s="45"/>
      <c r="G58" s="45"/>
      <c r="H58" s="45"/>
      <c r="I58" s="45"/>
      <c r="J58" s="45"/>
      <c r="K58" s="45"/>
      <c r="L58" s="45"/>
      <c r="M58" s="45"/>
    </row>
    <row r="59" spans="2:3">
      <c r="B59" s="59" t="s">
        <v>74</v>
      </c>
      <c r="C59" s="42" t="s">
        <v>75</v>
      </c>
    </row>
    <row r="60" ht="30.75" customHeight="1" spans="2:13">
      <c r="B60" s="44"/>
      <c r="C60" s="45" t="s">
        <v>61</v>
      </c>
      <c r="D60" s="45"/>
      <c r="E60" s="45"/>
      <c r="F60" s="45"/>
      <c r="G60" s="45"/>
      <c r="H60" s="45"/>
      <c r="I60" s="45"/>
      <c r="J60" s="45"/>
      <c r="K60" s="45"/>
      <c r="L60" s="45"/>
      <c r="M60" s="45"/>
    </row>
    <row r="61" spans="2:13">
      <c r="B61" s="59" t="s">
        <v>76</v>
      </c>
      <c r="C61" s="42" t="s">
        <v>77</v>
      </c>
      <c r="D61" s="55"/>
      <c r="E61" s="55"/>
      <c r="F61" s="55"/>
      <c r="G61" s="55"/>
      <c r="H61" s="55"/>
      <c r="I61" s="55"/>
      <c r="J61" s="55"/>
      <c r="K61" s="55"/>
      <c r="L61" s="55"/>
      <c r="M61" s="55"/>
    </row>
    <row r="62" ht="31.5" customHeight="1" spans="2:13">
      <c r="B62" s="56"/>
      <c r="C62" s="45" t="s">
        <v>61</v>
      </c>
      <c r="D62" s="45"/>
      <c r="E62" s="45"/>
      <c r="F62" s="45"/>
      <c r="G62" s="45"/>
      <c r="H62" s="45"/>
      <c r="I62" s="45"/>
      <c r="J62" s="45"/>
      <c r="K62" s="45"/>
      <c r="L62" s="45"/>
      <c r="M62" s="45"/>
    </row>
    <row r="63" ht="48.75" customHeight="1" spans="2:13">
      <c r="B63" s="57"/>
      <c r="C63" s="55"/>
      <c r="D63" s="55"/>
      <c r="E63" s="55"/>
      <c r="F63" s="55"/>
      <c r="G63" s="55"/>
      <c r="H63" s="55"/>
      <c r="I63" s="55"/>
      <c r="J63" s="55"/>
      <c r="K63" s="55"/>
      <c r="L63" s="55"/>
      <c r="M63" s="55"/>
    </row>
    <row r="64" spans="2:2">
      <c r="B64" s="56"/>
    </row>
    <row r="65" ht="48.75" customHeight="1" spans="3:13">
      <c r="C65" s="55"/>
      <c r="D65" s="55"/>
      <c r="E65" s="55"/>
      <c r="F65" s="55"/>
      <c r="G65" s="55"/>
      <c r="H65" s="55"/>
      <c r="I65" s="55"/>
      <c r="J65" s="55"/>
      <c r="K65" s="55"/>
      <c r="L65" s="55"/>
      <c r="M65" s="55"/>
    </row>
    <row r="66" spans="2:2">
      <c r="B66" s="56"/>
    </row>
    <row r="67" ht="55.5" customHeight="1" spans="3:13">
      <c r="C67" s="55"/>
      <c r="D67" s="55"/>
      <c r="E67" s="55"/>
      <c r="F67" s="55"/>
      <c r="G67" s="55"/>
      <c r="H67" s="55"/>
      <c r="I67" s="55"/>
      <c r="J67" s="55"/>
      <c r="K67" s="55"/>
      <c r="L67" s="55"/>
      <c r="M67" s="55"/>
    </row>
    <row r="68" spans="2:2">
      <c r="B68" s="56"/>
    </row>
    <row r="69" ht="48.75" customHeight="1" spans="3:13">
      <c r="C69" s="55"/>
      <c r="D69" s="55"/>
      <c r="E69" s="55"/>
      <c r="F69" s="55"/>
      <c r="G69" s="55"/>
      <c r="H69" s="55"/>
      <c r="I69" s="55"/>
      <c r="J69" s="55"/>
      <c r="K69" s="55"/>
      <c r="L69" s="55"/>
      <c r="M69" s="55"/>
    </row>
    <row r="70" ht="47.25" customHeight="1"/>
    <row r="74" ht="31.5" customHeight="1"/>
  </sheetData>
  <mergeCells count="13">
    <mergeCell ref="E6:I6"/>
    <mergeCell ref="E14:M14"/>
    <mergeCell ref="E28:M28"/>
    <mergeCell ref="C42:M42"/>
    <mergeCell ref="C45:M45"/>
    <mergeCell ref="C48:M48"/>
    <mergeCell ref="C50:M50"/>
    <mergeCell ref="C52:M52"/>
    <mergeCell ref="C54:M54"/>
    <mergeCell ref="C56:M56"/>
    <mergeCell ref="C58:M58"/>
    <mergeCell ref="C60:M60"/>
    <mergeCell ref="C62:M62"/>
  </mergeCells>
  <pageMargins left="0.433070866141732" right="0.236220472440945" top="0.354330708661417" bottom="0.433070866141732" header="0.236220472440945" footer="0.3149606299212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47"/>
  <sheetViews>
    <sheetView view="pageBreakPreview" zoomScale="90" zoomScaleNormal="100" topLeftCell="A15" workbookViewId="0">
      <selection activeCell="E33" sqref="E33"/>
    </sheetView>
  </sheetViews>
  <sheetFormatPr defaultColWidth="9" defaultRowHeight="15.75"/>
  <cols>
    <col min="1" max="1" width="1.71428571428571" style="39" customWidth="1"/>
    <col min="2" max="2" width="2.42857142857143"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2.4285714285714" style="39" customWidth="1"/>
    <col min="14" max="14" width="0.857142857142857" style="39" customWidth="1"/>
    <col min="15" max="15" width="9.14285714285714" style="39"/>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23" width="9.14285714285714" style="39"/>
    <col min="24" max="24" width="15.8571428571429" style="39" customWidth="1"/>
    <col min="25" max="16384" width="9.14285714285714" style="39"/>
  </cols>
  <sheetData>
    <row r="1" spans="15:16">
      <c r="O1" s="39" t="s">
        <v>0</v>
      </c>
      <c r="P1" s="39">
        <v>50</v>
      </c>
    </row>
    <row r="2" ht="7.5" customHeight="1"/>
    <row r="3" ht="91.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spans="2:28">
      <c r="B4" s="39" t="s">
        <v>15</v>
      </c>
      <c r="D4" s="39" t="s">
        <v>16</v>
      </c>
      <c r="E4" s="39" t="s">
        <v>78</v>
      </c>
      <c r="M4" s="47" t="s">
        <v>79</v>
      </c>
      <c r="O4" s="48">
        <f>VLOOKUP(P1,Data!B2:O361,1,TRUE)</f>
        <v>50</v>
      </c>
      <c r="P4" s="48" t="s">
        <v>19</v>
      </c>
      <c r="Q4" s="50">
        <f>VLOOKUP(P1,Data!B2:O361,3,TRUE)</f>
        <v>44650</v>
      </c>
      <c r="R4" s="51" t="s">
        <v>20</v>
      </c>
      <c r="S4" s="52">
        <v>44418</v>
      </c>
      <c r="T4" s="48" t="s">
        <v>21</v>
      </c>
      <c r="U4" s="58" t="s">
        <v>22</v>
      </c>
      <c r="V4" s="50">
        <v>44363</v>
      </c>
      <c r="W4" s="48" t="s">
        <v>23</v>
      </c>
      <c r="X4" s="50">
        <v>44410</v>
      </c>
      <c r="Y4" s="48" t="str">
        <f>VLOOKUP(P1,Data!B2:O361,11,TRUE)</f>
        <v> RAHMA YANIS BINTI AM. TK ZAINAL</v>
      </c>
      <c r="Z4" s="48" t="str">
        <f>VLOOKUP(P1,Data!B2:O361,12,TRUE)</f>
        <v>Jalan Imam Bonjol Simp. IV Tangah Jorong II Balai Ahad, Nagari Lubuk Basung, Kecamatan Lubuk Basung, Kabupaten Agam, Kenagarian Lubuk Basung, Lubuk Basung, Kab. Agam, Sumatera Barat</v>
      </c>
      <c r="AA4" s="48" t="str">
        <f>VLOOKUP(P1,Data!B2:O361,13,TRUE)</f>
        <v> GUSMAWARDI. AR BIN ST. RAHMAN</v>
      </c>
      <c r="AB4" s="48" t="str">
        <f>VLOOKUP(P1,Data!B2:O361,14,TRUE)</f>
        <v>Jalan Imam Bonjol Simp. IV Tangah Jorong II Balai Ahad, Nagari Lubuk Basung, Kecamatan Lubuk Basung, Kabupaten Agam, Kenagarian Lubuk Basung, Lubuk Basung, Kab. Agam, Sumatera Barat</v>
      </c>
    </row>
    <row r="5" spans="2:5">
      <c r="B5" s="39" t="s">
        <v>24</v>
      </c>
      <c r="D5" s="39" t="s">
        <v>16</v>
      </c>
      <c r="E5" s="39" t="s">
        <v>25</v>
      </c>
    </row>
    <row r="6" ht="34.5" customHeight="1" spans="2:9">
      <c r="B6" s="40" t="s">
        <v>26</v>
      </c>
      <c r="C6" s="40"/>
      <c r="D6" s="40" t="s">
        <v>16</v>
      </c>
      <c r="E6" s="41" t="s">
        <v>80</v>
      </c>
      <c r="F6" s="41"/>
      <c r="G6" s="41"/>
      <c r="H6" s="41"/>
      <c r="I6" s="41"/>
    </row>
    <row r="7" spans="5:5">
      <c r="E7" s="42"/>
    </row>
    <row r="8" spans="5:5">
      <c r="E8" s="39" t="s">
        <v>28</v>
      </c>
    </row>
    <row r="9" spans="5:5">
      <c r="E9" s="39" t="s">
        <v>29</v>
      </c>
    </row>
    <row r="10" spans="6:6">
      <c r="F10" s="42" t="s">
        <v>21</v>
      </c>
    </row>
    <row r="12" spans="5:5">
      <c r="E12" s="39" t="s">
        <v>31</v>
      </c>
    </row>
    <row r="13" ht="6" customHeight="1"/>
    <row r="14" ht="35.25" customHeight="1" spans="5:13">
      <c r="E14" s="43" t="s">
        <v>32</v>
      </c>
      <c r="F14" s="43"/>
      <c r="G14" s="43"/>
      <c r="H14" s="43"/>
      <c r="I14" s="43"/>
      <c r="J14" s="43"/>
      <c r="K14" s="43"/>
      <c r="L14" s="43"/>
      <c r="M14" s="43"/>
    </row>
    <row r="16" spans="7:7">
      <c r="G16" s="42" t="s">
        <v>81</v>
      </c>
    </row>
    <row r="18" spans="8:8">
      <c r="H18" s="39" t="s">
        <v>34</v>
      </c>
    </row>
    <row r="19" spans="13:13">
      <c r="M19" s="39" t="s">
        <v>82</v>
      </c>
    </row>
    <row r="20" ht="16.5" customHeight="1" spans="7:7">
      <c r="G20" s="42" t="s">
        <v>83</v>
      </c>
    </row>
    <row r="21" ht="22.5" customHeight="1" spans="7:7">
      <c r="G21" s="42" t="s">
        <v>84</v>
      </c>
    </row>
    <row r="22" ht="23.25" customHeight="1" spans="7:7">
      <c r="G22" s="42" t="s">
        <v>85</v>
      </c>
    </row>
    <row r="24" ht="100.5" customHeight="1" spans="5:13">
      <c r="E24" s="43"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    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43"/>
      <c r="G24" s="43"/>
      <c r="H24" s="43"/>
      <c r="I24" s="43"/>
      <c r="J24" s="43"/>
      <c r="K24" s="43"/>
      <c r="L24" s="43"/>
      <c r="M24" s="43"/>
    </row>
    <row r="25" ht="8.25" customHeight="1"/>
    <row r="26" spans="6:6">
      <c r="F26" s="39" t="s">
        <v>45</v>
      </c>
    </row>
    <row r="28" spans="11:11">
      <c r="K28" s="49" t="s">
        <v>46</v>
      </c>
    </row>
    <row r="29" ht="5.25" customHeight="1" spans="11:11">
      <c r="K29" s="42"/>
    </row>
    <row r="30" spans="11:11">
      <c r="K30" s="42" t="s">
        <v>86</v>
      </c>
    </row>
    <row r="31" spans="11:11">
      <c r="K31" s="42"/>
    </row>
    <row r="32" spans="11:11">
      <c r="K32" s="42"/>
    </row>
    <row r="33" spans="11:11">
      <c r="K33" s="42"/>
    </row>
    <row r="34" spans="11:11">
      <c r="K34" s="42" t="s">
        <v>87</v>
      </c>
    </row>
    <row r="36" spans="2:2">
      <c r="B36" s="39" t="s">
        <v>49</v>
      </c>
    </row>
    <row r="37" spans="2:3">
      <c r="B37" s="59" t="s">
        <v>88</v>
      </c>
      <c r="C37" s="44"/>
    </row>
    <row r="38" ht="35.25" customHeight="1" spans="3:13">
      <c r="C38" s="45" t="s">
        <v>89</v>
      </c>
      <c r="D38" s="45"/>
      <c r="E38" s="45"/>
      <c r="F38" s="45"/>
      <c r="G38" s="45"/>
      <c r="H38" s="45"/>
      <c r="I38" s="45"/>
      <c r="J38" s="45"/>
      <c r="K38" s="45"/>
      <c r="L38" s="45"/>
      <c r="M38" s="45"/>
    </row>
    <row r="39" ht="4.5" customHeight="1" spans="3:13">
      <c r="C39" s="45"/>
      <c r="D39" s="45"/>
      <c r="E39" s="45"/>
      <c r="F39" s="45"/>
      <c r="G39" s="45"/>
      <c r="H39" s="45"/>
      <c r="I39" s="45"/>
      <c r="J39" s="45"/>
      <c r="K39" s="45"/>
      <c r="L39" s="45"/>
      <c r="M39" s="45"/>
    </row>
    <row r="40" spans="2:2">
      <c r="B40" s="60" t="s">
        <v>90</v>
      </c>
    </row>
    <row r="41" ht="33" customHeight="1" spans="3:13">
      <c r="C41" s="43" t="s">
        <v>91</v>
      </c>
      <c r="D41" s="43"/>
      <c r="E41" s="43"/>
      <c r="F41" s="43"/>
      <c r="G41" s="43"/>
      <c r="H41" s="43"/>
      <c r="I41" s="43"/>
      <c r="J41" s="43"/>
      <c r="K41" s="43"/>
      <c r="L41" s="43"/>
      <c r="M41" s="43"/>
    </row>
    <row r="42" ht="4.5" customHeight="1"/>
    <row r="43" spans="2:2">
      <c r="B43" s="60" t="s">
        <v>92</v>
      </c>
    </row>
    <row r="44" ht="31.5" customHeight="1" spans="3:13">
      <c r="C44" s="43" t="s">
        <v>93</v>
      </c>
      <c r="D44" s="43"/>
      <c r="E44" s="43"/>
      <c r="F44" s="43"/>
      <c r="G44" s="43"/>
      <c r="H44" s="43"/>
      <c r="I44" s="43"/>
      <c r="J44" s="43"/>
      <c r="K44" s="43"/>
      <c r="L44" s="43"/>
      <c r="M44" s="43"/>
    </row>
    <row r="45" ht="3" customHeight="1"/>
    <row r="46" spans="2:2">
      <c r="B46" s="60" t="s">
        <v>94</v>
      </c>
    </row>
    <row r="47" ht="35.25" customHeight="1" spans="3:13">
      <c r="C47" s="43" t="s">
        <v>95</v>
      </c>
      <c r="D47" s="43"/>
      <c r="E47" s="43"/>
      <c r="F47" s="43"/>
      <c r="G47" s="43"/>
      <c r="H47" s="43"/>
      <c r="I47" s="43"/>
      <c r="J47" s="43"/>
      <c r="K47" s="43"/>
      <c r="L47" s="43"/>
      <c r="M47" s="43"/>
    </row>
  </sheetData>
  <mergeCells count="7">
    <mergeCell ref="E6:I6"/>
    <mergeCell ref="E14:M14"/>
    <mergeCell ref="E24:M24"/>
    <mergeCell ref="C38:M38"/>
    <mergeCell ref="C41:M41"/>
    <mergeCell ref="C44:M44"/>
    <mergeCell ref="C47:M47"/>
  </mergeCells>
  <pageMargins left="0.551181102362205" right="0.62992125984252" top="0.36" bottom="0.433070866141732" header="0.25" footer="0.31496062992126"/>
  <pageSetup paperSize="9" orientation="portrait" verticalDpi="598"/>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B45"/>
  <sheetViews>
    <sheetView view="pageBreakPreview" zoomScale="85" zoomScaleNormal="100" topLeftCell="C5" workbookViewId="0">
      <selection activeCell="P2" sqref="P2"/>
    </sheetView>
  </sheetViews>
  <sheetFormatPr defaultColWidth="9" defaultRowHeight="15.75"/>
  <cols>
    <col min="1" max="1" width="1.71428571428571" style="39" customWidth="1"/>
    <col min="2" max="2" width="2.42857142857143"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9.4285714285714" style="39" customWidth="1"/>
    <col min="14" max="14" width="1.71428571428571" style="39" customWidth="1"/>
    <col min="15" max="15" width="12.8571428571429" style="39" customWidth="1"/>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16384" width="9.14285714285714" style="39"/>
  </cols>
  <sheetData>
    <row r="1" spans="15:16">
      <c r="O1" s="39" t="s">
        <v>0</v>
      </c>
      <c r="P1" s="39">
        <v>59</v>
      </c>
    </row>
    <row r="2" ht="7.5" customHeight="1"/>
    <row r="3" ht="97.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spans="2:28">
      <c r="B4" s="39" t="s">
        <v>15</v>
      </c>
      <c r="D4" s="39" t="s">
        <v>16</v>
      </c>
      <c r="E4" s="39">
        <f>P4</f>
        <v>0</v>
      </c>
      <c r="M4" s="47" t="str">
        <f>"Padang,  "&amp;TEXT(Q4,"dd Mmmm yyyy")</f>
        <v>Padang,  07 Juli 2022</v>
      </c>
      <c r="O4" s="48">
        <f>VLOOKUP(P1,Data!B2:O361,1,TRUE)</f>
        <v>59</v>
      </c>
      <c r="P4" s="48">
        <f>VLOOKUP(P1,Data!B2:O361,2,TRUE)</f>
        <v>0</v>
      </c>
      <c r="Q4" s="50">
        <f>VLOOKUP(P1,Data!B2:O361,3,TRUE)</f>
        <v>44749</v>
      </c>
      <c r="R4" s="51" t="str">
        <f>VLOOKUP(P1,Data!B2:O361,4,TRUE)</f>
        <v>32/Pdt.G/2022/PTA.Pdg</v>
      </c>
      <c r="S4" s="52">
        <f>VLOOKUP(P1,Data!B2:O361,5,TRUE)</f>
        <v>44749</v>
      </c>
      <c r="T4" s="48" t="str">
        <f>VLOOKUP(P1,Data!B2:O361,6,TRUE)</f>
        <v>Padang</v>
      </c>
      <c r="U4" s="48" t="str">
        <f>VLOOKUP(P1,Data!B2:O361,7,TRUE)</f>
        <v>226/Pdt.G/2022/PA.Pdg</v>
      </c>
      <c r="V4" s="50">
        <f>VLOOKUP(P1,Data!B2:O361,8,TRUE)</f>
        <v>44711</v>
      </c>
      <c r="W4" s="48" t="str">
        <f>VLOOKUP(P1,Data!B2:O361,9,TRUE)</f>
        <v>W3-A1/2004/HK.05/VII/2022</v>
      </c>
      <c r="X4" s="48">
        <f>VLOOKUP(P1,Data!B2:O361,10,TRUE)</f>
        <v>44748</v>
      </c>
      <c r="Y4" s="48" t="str">
        <f>VLOOKUP(P1,Data!B2:O361,11,TRUE)</f>
        <v>Jimmy Chandra Eduard Orah bin Jhony Orah</v>
      </c>
      <c r="Z4" s="48" t="str">
        <f>VLOOKUP(P1,Data!B2:O361,12,TRUE)</f>
        <v>Komplek Filano I, Blok C.0 Nomor 4 RT 003 RW 006, Kelurahan Kubu Dalam Parak Karakah, Kecamatan Padang Timur, Kota Padang, Sumatera Barat.</v>
      </c>
      <c r="AA4" s="48" t="str">
        <f>VLOOKUP(P1,Data!B2:O361,13,TRUE)</f>
        <v>Yuli Marlina, S.E. binti Yulidas</v>
      </c>
      <c r="AB4" s="48" t="str">
        <f>VLOOKUP(P1,Data!B2:O361,14,TRUE)</f>
        <v>Perum Belanti, Jalan Puti Bungsu Nomor 12 RT 004 RW 011, Kelurahan Gunung Pangilun, Kecamatan Padang Utara, Kota Padang, Sumatera Barat.</v>
      </c>
    </row>
    <row r="5" spans="2:5">
      <c r="B5" s="39" t="s">
        <v>24</v>
      </c>
      <c r="D5" s="39" t="s">
        <v>16</v>
      </c>
      <c r="E5" s="39" t="s">
        <v>25</v>
      </c>
    </row>
    <row r="6" ht="34.5" customHeight="1" spans="2:9">
      <c r="B6" s="40" t="s">
        <v>26</v>
      </c>
      <c r="C6" s="40"/>
      <c r="D6" s="40" t="s">
        <v>16</v>
      </c>
      <c r="E6" s="41" t="str">
        <f>"Penerimaan dan Registrasi Perkara Banding Nomor  "&amp;R4</f>
        <v>Penerimaan dan Registrasi Perkara Banding Nomor  32/Pdt.G/2022/PTA.Pdg</v>
      </c>
      <c r="F6" s="41"/>
      <c r="G6" s="41"/>
      <c r="H6" s="41"/>
      <c r="I6" s="41"/>
    </row>
    <row r="7" spans="5:5">
      <c r="E7" s="42"/>
    </row>
    <row r="8" spans="5:5">
      <c r="E8" s="39" t="s">
        <v>28</v>
      </c>
    </row>
    <row r="9" spans="5:5">
      <c r="E9" s="39" t="s">
        <v>29</v>
      </c>
    </row>
    <row r="10" spans="6:6">
      <c r="F10" s="42" t="str">
        <f>T4</f>
        <v>Padang</v>
      </c>
    </row>
    <row r="12" spans="5:5">
      <c r="E12" s="39" t="s">
        <v>31</v>
      </c>
    </row>
    <row r="13" ht="6" customHeight="1"/>
    <row r="14" ht="35.25" customHeight="1" spans="5:13">
      <c r="E14" s="43" t="s">
        <v>96</v>
      </c>
      <c r="F14" s="43"/>
      <c r="G14" s="43"/>
      <c r="H14" s="43"/>
      <c r="I14" s="43"/>
      <c r="J14" s="43"/>
      <c r="K14" s="43"/>
      <c r="L14" s="43"/>
      <c r="M14" s="43"/>
    </row>
    <row r="16" spans="7:7">
      <c r="G16" s="42" t="str">
        <f>Y4&amp;" sebagai Pembanding"</f>
        <v>Jimmy Chandra Eduard Orah bin Jhony Orah sebagai Pembanding</v>
      </c>
    </row>
    <row r="18" spans="8:8">
      <c r="H18" s="39" t="s">
        <v>34</v>
      </c>
    </row>
    <row r="19" spans="13:13">
      <c r="M19" s="39" t="s">
        <v>82</v>
      </c>
    </row>
    <row r="20" spans="7:7">
      <c r="G20" s="42" t="str">
        <f>AA4&amp;" sebagai Terbanding"</f>
        <v>Yuli Marlina, S.E. binti Yulidas sebagai Terbanding</v>
      </c>
    </row>
    <row r="22" ht="100.5" customHeight="1" spans="5:13">
      <c r="E22" s="43"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Padang Nomor 226/Pdt.G/2022/PA.Pdg tanggal 30 Mei 2022 yang Saudara kirimkan dengan surat pengantar Nomor  W3-A1/2004/HK.05/VII/2022 tanggal 06 Juli 2022 telah kami terima dan telah didaftarkan dalam Buku Register Banding Pengadilan Tinggi Agama Padang, Nomor 32/Pdt.G/2022/PTA.Pdg tanggal 07 Juli 2022</v>
      </c>
      <c r="F22" s="43"/>
      <c r="G22" s="43"/>
      <c r="H22" s="43"/>
      <c r="I22" s="43"/>
      <c r="J22" s="43"/>
      <c r="K22" s="43"/>
      <c r="L22" s="43"/>
      <c r="M22" s="43"/>
    </row>
    <row r="23" ht="8.25" customHeight="1"/>
    <row r="24" spans="5:5">
      <c r="E24" s="39" t="s">
        <v>45</v>
      </c>
    </row>
    <row r="26" spans="11:11">
      <c r="K26" s="49" t="s">
        <v>46</v>
      </c>
    </row>
    <row r="27" ht="5.25" customHeight="1" spans="11:11">
      <c r="K27" s="42"/>
    </row>
    <row r="28" spans="11:11">
      <c r="K28" s="42" t="s">
        <v>86</v>
      </c>
    </row>
    <row r="29" spans="11:11">
      <c r="K29" s="42"/>
    </row>
    <row r="30" spans="11:11">
      <c r="K30" s="42"/>
    </row>
    <row r="31" spans="11:11">
      <c r="K31" s="42"/>
    </row>
    <row r="32" spans="11:11">
      <c r="K32" s="42" t="s">
        <v>97</v>
      </c>
    </row>
    <row r="34" spans="2:2">
      <c r="B34" s="39" t="s">
        <v>49</v>
      </c>
    </row>
    <row r="35" spans="2:3">
      <c r="B35" s="44" t="str">
        <f>"1. "&amp;Y4</f>
        <v>1. Jimmy Chandra Eduard Orah bin Jhony Orah</v>
      </c>
      <c r="C35" s="44"/>
    </row>
    <row r="36" ht="34.5" customHeight="1" spans="3:13">
      <c r="C36" s="45" t="str">
        <f>"Tempat Tinggal di "&amp;Z4</f>
        <v>Tempat Tinggal di Komplek Filano I, Blok C.0 Nomor 4 RT 003 RW 006, Kelurahan Kubu Dalam Parak Karakah, Kecamatan Padang Timur, Kota Padang, Sumatera Barat.</v>
      </c>
      <c r="D36" s="45"/>
      <c r="E36" s="45"/>
      <c r="F36" s="45"/>
      <c r="G36" s="45"/>
      <c r="H36" s="45"/>
      <c r="I36" s="45"/>
      <c r="J36" s="45"/>
      <c r="K36" s="45"/>
      <c r="L36" s="45"/>
      <c r="M36" s="45"/>
    </row>
    <row r="37" ht="4.5" customHeight="1" spans="3:13">
      <c r="C37" s="45"/>
      <c r="D37" s="45"/>
      <c r="E37" s="45"/>
      <c r="F37" s="45"/>
      <c r="G37" s="45"/>
      <c r="H37" s="45"/>
      <c r="I37" s="45"/>
      <c r="J37" s="45"/>
      <c r="K37" s="45"/>
      <c r="L37" s="45"/>
      <c r="M37" s="45"/>
    </row>
    <row r="38" spans="2:2">
      <c r="B38" s="42" t="str">
        <f>"2. "&amp;AA4</f>
        <v>2. Yuli Marlina, S.E. binti Yulidas</v>
      </c>
    </row>
    <row r="39" ht="33.75" customHeight="1" spans="3:13">
      <c r="C39" s="43" t="str">
        <f>"Tempat tinggal di "&amp;AB4</f>
        <v>Tempat tinggal di Perum Belanti, Jalan Puti Bungsu Nomor 12 RT 004 RW 011, Kelurahan Gunung Pangilun, Kecamatan Padang Utara, Kota Padang, Sumatera Barat.</v>
      </c>
      <c r="D39" s="43"/>
      <c r="E39" s="43"/>
      <c r="F39" s="43"/>
      <c r="G39" s="43"/>
      <c r="H39" s="43"/>
      <c r="I39" s="43"/>
      <c r="J39" s="43"/>
      <c r="K39" s="43"/>
      <c r="L39" s="43"/>
      <c r="M39" s="43"/>
    </row>
    <row r="41" spans="15:15">
      <c r="O41" s="39">
        <v>8116666602</v>
      </c>
    </row>
    <row r="45" spans="11:11">
      <c r="K45" s="39">
        <v>5</v>
      </c>
    </row>
  </sheetData>
  <mergeCells count="5">
    <mergeCell ref="E6:I6"/>
    <mergeCell ref="E14:M14"/>
    <mergeCell ref="E22:M22"/>
    <mergeCell ref="C36:M36"/>
    <mergeCell ref="C39:M39"/>
  </mergeCells>
  <pageMargins left="0.551181102362205" right="0.62992125984252" top="0.36" bottom="0.433070866141732" header="0.25" footer="0.31496062992126"/>
  <pageSetup paperSize="9" scale="96"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68"/>
  <sheetViews>
    <sheetView tabSelected="1" zoomScale="81" zoomScaleNormal="81" workbookViewId="0">
      <pane ySplit="2" topLeftCell="A41" activePane="bottomLeft" state="frozen"/>
      <selection/>
      <selection pane="bottomLeft" activeCell="C62" sqref="C62"/>
    </sheetView>
  </sheetViews>
  <sheetFormatPr defaultColWidth="9" defaultRowHeight="15"/>
  <cols>
    <col min="1" max="1" width="1.42857142857143" customWidth="1"/>
    <col min="2" max="2" width="4.14285714285714" customWidth="1"/>
    <col min="3" max="3" width="27.8571428571429" customWidth="1"/>
    <col min="4" max="4" width="11.5714285714286" customWidth="1"/>
    <col min="5" max="5" width="21.7142857142857" customWidth="1"/>
    <col min="6" max="6" width="11.5714285714286" customWidth="1"/>
    <col min="7" max="7" width="16.5714285714286" customWidth="1"/>
    <col min="8" max="8" width="24.4285714285714" customWidth="1"/>
    <col min="9" max="9" width="25" customWidth="1"/>
    <col min="10" max="10" width="28.5714285714286" customWidth="1"/>
    <col min="11" max="11" width="17" customWidth="1"/>
    <col min="12" max="12" width="57.2857142857143" customWidth="1"/>
    <col min="13" max="13" width="27" customWidth="1"/>
    <col min="14" max="14" width="47.7142857142857" customWidth="1"/>
    <col min="15" max="15" width="17" customWidth="1"/>
    <col min="19" max="19" width="39.5714285714286" style="2" customWidth="1"/>
    <col min="21" max="21" width="13.8571428571429" customWidth="1"/>
    <col min="22" max="24" width="11.5714285714286" customWidth="1"/>
    <col min="25" max="25" width="11.4285714285714" customWidth="1"/>
  </cols>
  <sheetData>
    <row r="1" ht="45" customHeight="1" spans="16:25">
      <c r="P1" s="19" t="s">
        <v>1</v>
      </c>
      <c r="Q1" s="28" t="s">
        <v>98</v>
      </c>
      <c r="R1" s="28" t="s">
        <v>99</v>
      </c>
      <c r="S1" s="28" t="s">
        <v>100</v>
      </c>
      <c r="T1" s="29" t="s">
        <v>101</v>
      </c>
      <c r="U1" s="30" t="s">
        <v>102</v>
      </c>
      <c r="V1" s="31"/>
      <c r="W1" s="31"/>
      <c r="X1" s="31"/>
      <c r="Y1" s="37"/>
    </row>
    <row r="2" s="1" customFormat="1" ht="69" customHeight="1" spans="2:25">
      <c r="B2" s="3" t="s">
        <v>1</v>
      </c>
      <c r="C2" s="3" t="s">
        <v>2</v>
      </c>
      <c r="D2" s="3" t="s">
        <v>3</v>
      </c>
      <c r="E2" s="3" t="s">
        <v>4</v>
      </c>
      <c r="F2" s="3" t="s">
        <v>5</v>
      </c>
      <c r="G2" s="3" t="s">
        <v>6</v>
      </c>
      <c r="H2" s="4" t="s">
        <v>7</v>
      </c>
      <c r="I2" s="3" t="s">
        <v>8</v>
      </c>
      <c r="J2" s="3" t="s">
        <v>9</v>
      </c>
      <c r="K2" s="3" t="s">
        <v>10</v>
      </c>
      <c r="L2" s="3" t="s">
        <v>11</v>
      </c>
      <c r="M2" s="3" t="s">
        <v>12</v>
      </c>
      <c r="N2" s="3" t="s">
        <v>13</v>
      </c>
      <c r="O2" s="3" t="s">
        <v>14</v>
      </c>
      <c r="P2" s="20"/>
      <c r="Q2" s="32"/>
      <c r="R2" s="32"/>
      <c r="S2" s="32"/>
      <c r="T2" s="32"/>
      <c r="U2" s="33" t="s">
        <v>103</v>
      </c>
      <c r="V2" s="33" t="s">
        <v>104</v>
      </c>
      <c r="W2" s="33" t="s">
        <v>105</v>
      </c>
      <c r="X2" s="34" t="s">
        <v>106</v>
      </c>
      <c r="Y2" s="38" t="s">
        <v>107</v>
      </c>
    </row>
    <row r="3" ht="127.5" customHeight="1" spans="2:24">
      <c r="B3" s="5">
        <v>1</v>
      </c>
      <c r="C3" s="5" t="s">
        <v>108</v>
      </c>
      <c r="D3" s="6">
        <v>44209</v>
      </c>
      <c r="E3" s="5" t="s">
        <v>109</v>
      </c>
      <c r="F3" s="7">
        <v>44200</v>
      </c>
      <c r="G3" s="5" t="s">
        <v>110</v>
      </c>
      <c r="H3" s="62" t="s">
        <v>111</v>
      </c>
      <c r="I3" s="6">
        <v>44118</v>
      </c>
      <c r="J3" s="5" t="s">
        <v>112</v>
      </c>
      <c r="K3" s="6">
        <v>44187</v>
      </c>
      <c r="L3" s="5" t="s">
        <v>113</v>
      </c>
      <c r="M3" s="5" t="s">
        <v>114</v>
      </c>
      <c r="N3" s="5" t="s">
        <v>115</v>
      </c>
      <c r="O3" s="5" t="s">
        <v>116</v>
      </c>
      <c r="P3" s="21">
        <v>1</v>
      </c>
      <c r="Q3" s="35" t="s">
        <v>109</v>
      </c>
      <c r="R3" s="35" t="s">
        <v>117</v>
      </c>
      <c r="S3" s="35" t="s">
        <v>118</v>
      </c>
      <c r="T3" s="35" t="s">
        <v>119</v>
      </c>
      <c r="U3" s="36">
        <v>44200</v>
      </c>
      <c r="V3" s="36">
        <v>44200</v>
      </c>
      <c r="W3" s="36">
        <v>44210</v>
      </c>
      <c r="X3" s="36">
        <v>44217</v>
      </c>
    </row>
    <row r="4" ht="105" spans="2:24">
      <c r="B4" s="5">
        <v>2</v>
      </c>
      <c r="C4" s="5" t="s">
        <v>120</v>
      </c>
      <c r="D4" s="6">
        <v>44209</v>
      </c>
      <c r="E4" s="5" t="s">
        <v>121</v>
      </c>
      <c r="F4" s="6">
        <v>44200</v>
      </c>
      <c r="G4" s="5" t="s">
        <v>122</v>
      </c>
      <c r="H4" s="5" t="s">
        <v>123</v>
      </c>
      <c r="I4" s="6">
        <v>44148</v>
      </c>
      <c r="J4" s="5" t="s">
        <v>124</v>
      </c>
      <c r="K4" s="6">
        <v>44182</v>
      </c>
      <c r="L4" s="5" t="s">
        <v>125</v>
      </c>
      <c r="M4" s="5" t="s">
        <v>126</v>
      </c>
      <c r="N4" s="5" t="s">
        <v>127</v>
      </c>
      <c r="O4" s="5" t="s">
        <v>128</v>
      </c>
      <c r="P4" s="21">
        <v>2</v>
      </c>
      <c r="Q4" s="35" t="s">
        <v>121</v>
      </c>
      <c r="R4" s="35" t="s">
        <v>129</v>
      </c>
      <c r="S4" s="35" t="s">
        <v>130</v>
      </c>
      <c r="T4" s="35" t="s">
        <v>131</v>
      </c>
      <c r="U4" s="36">
        <v>44200</v>
      </c>
      <c r="V4" s="36">
        <v>44200</v>
      </c>
      <c r="W4" s="36">
        <v>44210</v>
      </c>
      <c r="X4" s="36">
        <v>44222</v>
      </c>
    </row>
    <row r="5" ht="135" spans="2:24">
      <c r="B5" s="5">
        <v>3</v>
      </c>
      <c r="C5" s="5" t="s">
        <v>132</v>
      </c>
      <c r="D5" s="6">
        <v>44209</v>
      </c>
      <c r="E5" s="5" t="s">
        <v>133</v>
      </c>
      <c r="F5" s="6">
        <v>44200</v>
      </c>
      <c r="G5" s="5" t="s">
        <v>21</v>
      </c>
      <c r="H5" s="5" t="s">
        <v>134</v>
      </c>
      <c r="I5" s="6">
        <v>44152</v>
      </c>
      <c r="J5" s="5" t="s">
        <v>135</v>
      </c>
      <c r="K5" s="6">
        <v>44193</v>
      </c>
      <c r="L5" s="5" t="s">
        <v>136</v>
      </c>
      <c r="M5" s="5" t="s">
        <v>137</v>
      </c>
      <c r="N5" s="5" t="s">
        <v>138</v>
      </c>
      <c r="O5" s="5" t="s">
        <v>139</v>
      </c>
      <c r="P5" s="21">
        <v>3</v>
      </c>
      <c r="Q5" s="35" t="s">
        <v>133</v>
      </c>
      <c r="R5" s="35" t="s">
        <v>129</v>
      </c>
      <c r="S5" s="35" t="s">
        <v>140</v>
      </c>
      <c r="T5" s="35" t="s">
        <v>141</v>
      </c>
      <c r="U5" s="36">
        <v>44200</v>
      </c>
      <c r="V5" s="36">
        <v>44223</v>
      </c>
      <c r="W5" s="36">
        <v>44210</v>
      </c>
      <c r="X5" s="36">
        <v>44224</v>
      </c>
    </row>
    <row r="6" ht="105" spans="2:24">
      <c r="B6" s="5">
        <v>4</v>
      </c>
      <c r="C6" s="5" t="s">
        <v>142</v>
      </c>
      <c r="D6" s="6">
        <v>44209</v>
      </c>
      <c r="E6" s="5" t="s">
        <v>143</v>
      </c>
      <c r="F6" s="6">
        <v>44201</v>
      </c>
      <c r="G6" s="5" t="s">
        <v>144</v>
      </c>
      <c r="H6" s="5" t="s">
        <v>145</v>
      </c>
      <c r="I6" s="6">
        <v>44145</v>
      </c>
      <c r="J6" s="5" t="s">
        <v>146</v>
      </c>
      <c r="K6" s="6">
        <v>44190</v>
      </c>
      <c r="L6" s="5" t="s">
        <v>147</v>
      </c>
      <c r="M6" s="5" t="s">
        <v>148</v>
      </c>
      <c r="N6" s="5" t="s">
        <v>149</v>
      </c>
      <c r="O6" s="5" t="s">
        <v>150</v>
      </c>
      <c r="P6" s="21">
        <v>4</v>
      </c>
      <c r="Q6" s="35" t="s">
        <v>143</v>
      </c>
      <c r="R6" s="35" t="s">
        <v>117</v>
      </c>
      <c r="S6" s="35" t="s">
        <v>151</v>
      </c>
      <c r="T6" s="35" t="s">
        <v>152</v>
      </c>
      <c r="U6" s="36">
        <v>44201</v>
      </c>
      <c r="V6" s="36">
        <v>44201</v>
      </c>
      <c r="W6" s="36">
        <v>44210</v>
      </c>
      <c r="X6" s="36">
        <v>44215</v>
      </c>
    </row>
    <row r="7" ht="120" spans="2:24">
      <c r="B7" s="5">
        <v>5</v>
      </c>
      <c r="C7" s="8" t="s">
        <v>153</v>
      </c>
      <c r="D7" s="6">
        <v>44209</v>
      </c>
      <c r="E7" s="5" t="s">
        <v>154</v>
      </c>
      <c r="F7" s="9">
        <v>44202</v>
      </c>
      <c r="G7" s="5" t="s">
        <v>155</v>
      </c>
      <c r="H7" s="5" t="s">
        <v>156</v>
      </c>
      <c r="I7" s="9">
        <v>44160</v>
      </c>
      <c r="J7" s="5" t="s">
        <v>157</v>
      </c>
      <c r="K7" s="9">
        <v>44200</v>
      </c>
      <c r="L7" s="5" t="s">
        <v>158</v>
      </c>
      <c r="M7" s="5" t="s">
        <v>159</v>
      </c>
      <c r="N7" s="5" t="s">
        <v>160</v>
      </c>
      <c r="O7" s="5" t="s">
        <v>161</v>
      </c>
      <c r="P7" s="21">
        <v>5</v>
      </c>
      <c r="Q7" s="35" t="s">
        <v>154</v>
      </c>
      <c r="R7" s="35" t="s">
        <v>117</v>
      </c>
      <c r="S7" s="35" t="s">
        <v>162</v>
      </c>
      <c r="T7" s="35" t="s">
        <v>163</v>
      </c>
      <c r="U7" s="36">
        <v>44202</v>
      </c>
      <c r="V7" s="36">
        <v>44202</v>
      </c>
      <c r="W7" s="36">
        <v>44209</v>
      </c>
      <c r="X7" s="36">
        <v>44230</v>
      </c>
    </row>
    <row r="8" ht="165" spans="2:24">
      <c r="B8" s="5">
        <v>6</v>
      </c>
      <c r="C8" s="8" t="s">
        <v>164</v>
      </c>
      <c r="D8" s="6">
        <v>44209</v>
      </c>
      <c r="E8" s="5" t="s">
        <v>165</v>
      </c>
      <c r="F8" s="9">
        <v>44203</v>
      </c>
      <c r="G8" s="5" t="s">
        <v>30</v>
      </c>
      <c r="H8" s="5" t="s">
        <v>166</v>
      </c>
      <c r="I8" s="9">
        <v>44159</v>
      </c>
      <c r="J8" s="5" t="s">
        <v>167</v>
      </c>
      <c r="K8" s="9">
        <v>44202</v>
      </c>
      <c r="L8" s="5" t="s">
        <v>168</v>
      </c>
      <c r="M8" s="5" t="s">
        <v>169</v>
      </c>
      <c r="N8" s="5" t="s">
        <v>170</v>
      </c>
      <c r="O8" s="5" t="s">
        <v>171</v>
      </c>
      <c r="P8" s="21">
        <v>6</v>
      </c>
      <c r="Q8" s="35" t="s">
        <v>165</v>
      </c>
      <c r="R8" s="35" t="s">
        <v>129</v>
      </c>
      <c r="S8" s="35" t="s">
        <v>172</v>
      </c>
      <c r="T8" s="35" t="s">
        <v>173</v>
      </c>
      <c r="U8" s="36">
        <v>44203</v>
      </c>
      <c r="V8" s="36">
        <v>44203</v>
      </c>
      <c r="W8" s="36">
        <v>44210</v>
      </c>
      <c r="X8" s="36">
        <v>44224</v>
      </c>
    </row>
    <row r="9" ht="105" spans="2:24">
      <c r="B9" s="5">
        <v>7</v>
      </c>
      <c r="C9" s="5" t="s">
        <v>174</v>
      </c>
      <c r="D9" s="6">
        <v>44209</v>
      </c>
      <c r="E9" s="5" t="s">
        <v>175</v>
      </c>
      <c r="F9" s="9">
        <v>44204</v>
      </c>
      <c r="G9" s="5" t="s">
        <v>176</v>
      </c>
      <c r="H9" s="5" t="s">
        <v>177</v>
      </c>
      <c r="I9" s="6">
        <v>44152</v>
      </c>
      <c r="J9" s="5" t="s">
        <v>178</v>
      </c>
      <c r="K9" s="9">
        <v>44202</v>
      </c>
      <c r="L9" s="5" t="s">
        <v>179</v>
      </c>
      <c r="M9" s="5" t="s">
        <v>180</v>
      </c>
      <c r="N9" s="5" t="s">
        <v>181</v>
      </c>
      <c r="O9" s="5" t="s">
        <v>182</v>
      </c>
      <c r="P9" s="21">
        <v>7</v>
      </c>
      <c r="Q9" s="35" t="s">
        <v>175</v>
      </c>
      <c r="R9" s="35" t="s">
        <v>129</v>
      </c>
      <c r="S9" s="35" t="s">
        <v>183</v>
      </c>
      <c r="T9" s="35" t="s">
        <v>184</v>
      </c>
      <c r="U9" s="36">
        <v>44204</v>
      </c>
      <c r="V9" s="36">
        <v>44204</v>
      </c>
      <c r="W9" s="36">
        <v>44217</v>
      </c>
      <c r="X9" s="36">
        <v>44222</v>
      </c>
    </row>
    <row r="10" ht="120" spans="2:24">
      <c r="B10" s="5">
        <v>8</v>
      </c>
      <c r="C10" s="8" t="s">
        <v>185</v>
      </c>
      <c r="D10" s="6">
        <v>44209</v>
      </c>
      <c r="E10" s="5" t="s">
        <v>186</v>
      </c>
      <c r="F10" s="9">
        <v>44207</v>
      </c>
      <c r="G10" s="5" t="s">
        <v>187</v>
      </c>
      <c r="H10" s="5" t="s">
        <v>188</v>
      </c>
      <c r="I10" s="9">
        <v>44172</v>
      </c>
      <c r="J10" s="5" t="s">
        <v>189</v>
      </c>
      <c r="K10" s="22">
        <v>44204</v>
      </c>
      <c r="L10" s="5" t="s">
        <v>190</v>
      </c>
      <c r="M10" s="5" t="s">
        <v>191</v>
      </c>
      <c r="N10" s="5" t="s">
        <v>192</v>
      </c>
      <c r="O10" s="5" t="s">
        <v>193</v>
      </c>
      <c r="P10" s="21">
        <v>8</v>
      </c>
      <c r="Q10" s="35" t="s">
        <v>186</v>
      </c>
      <c r="R10" s="35" t="s">
        <v>129</v>
      </c>
      <c r="S10" s="35" t="s">
        <v>140</v>
      </c>
      <c r="T10" s="35" t="s">
        <v>194</v>
      </c>
      <c r="U10" s="36">
        <v>44207</v>
      </c>
      <c r="V10" s="36">
        <v>44216</v>
      </c>
      <c r="W10" s="36">
        <v>44217</v>
      </c>
      <c r="X10" s="35" t="s">
        <v>25</v>
      </c>
    </row>
    <row r="11" ht="60" spans="2:24">
      <c r="B11" s="10">
        <v>9</v>
      </c>
      <c r="C11" s="10"/>
      <c r="D11" s="10"/>
      <c r="E11" s="5" t="s">
        <v>195</v>
      </c>
      <c r="F11" s="11">
        <v>44221</v>
      </c>
      <c r="G11" s="10" t="s">
        <v>122</v>
      </c>
      <c r="H11" s="10" t="s">
        <v>196</v>
      </c>
      <c r="I11" s="23">
        <v>44180</v>
      </c>
      <c r="J11" s="10" t="s">
        <v>197</v>
      </c>
      <c r="K11" s="11">
        <v>44218</v>
      </c>
      <c r="L11" s="10"/>
      <c r="M11" s="10"/>
      <c r="N11" s="10"/>
      <c r="O11" s="10"/>
      <c r="P11" s="21">
        <v>9</v>
      </c>
      <c r="Q11" s="35" t="s">
        <v>195</v>
      </c>
      <c r="R11" s="35" t="s">
        <v>129</v>
      </c>
      <c r="S11" s="35" t="s">
        <v>151</v>
      </c>
      <c r="T11" s="35" t="s">
        <v>198</v>
      </c>
      <c r="U11" s="36">
        <v>44221</v>
      </c>
      <c r="V11" s="36">
        <v>44221</v>
      </c>
      <c r="W11" s="36">
        <v>44231</v>
      </c>
      <c r="X11" s="35" t="s">
        <v>25</v>
      </c>
    </row>
    <row r="12" ht="120" spans="2:24">
      <c r="B12" s="10">
        <v>10</v>
      </c>
      <c r="C12" s="12" t="s">
        <v>199</v>
      </c>
      <c r="D12" s="13">
        <v>44228</v>
      </c>
      <c r="E12" s="10" t="s">
        <v>200</v>
      </c>
      <c r="F12" s="11">
        <v>44228</v>
      </c>
      <c r="G12" s="10" t="s">
        <v>144</v>
      </c>
      <c r="H12" s="10" t="s">
        <v>201</v>
      </c>
      <c r="I12" s="11">
        <v>44172</v>
      </c>
      <c r="J12" s="10" t="s">
        <v>202</v>
      </c>
      <c r="K12" s="11">
        <v>44224</v>
      </c>
      <c r="L12" s="10" t="s">
        <v>203</v>
      </c>
      <c r="M12" s="12" t="s">
        <v>204</v>
      </c>
      <c r="N12" s="10" t="s">
        <v>205</v>
      </c>
      <c r="O12" s="12" t="s">
        <v>206</v>
      </c>
      <c r="Q12" t="s">
        <v>200</v>
      </c>
      <c r="R12" t="s">
        <v>117</v>
      </c>
      <c r="S12" s="2" t="s">
        <v>162</v>
      </c>
      <c r="T12" t="s">
        <v>207</v>
      </c>
      <c r="U12" s="15">
        <v>44228</v>
      </c>
      <c r="V12" s="15">
        <v>44228</v>
      </c>
      <c r="W12" s="15">
        <v>44237</v>
      </c>
      <c r="X12" s="15">
        <v>44250</v>
      </c>
    </row>
    <row r="13" ht="105" spans="2:24">
      <c r="B13" s="10">
        <v>11</v>
      </c>
      <c r="C13" s="10" t="s">
        <v>208</v>
      </c>
      <c r="D13" s="11">
        <v>44235</v>
      </c>
      <c r="E13" s="10" t="s">
        <v>209</v>
      </c>
      <c r="F13" s="11">
        <v>44235</v>
      </c>
      <c r="G13" s="10" t="s">
        <v>21</v>
      </c>
      <c r="H13" s="10" t="s">
        <v>210</v>
      </c>
      <c r="I13" s="23">
        <v>44188</v>
      </c>
      <c r="J13" s="10" t="s">
        <v>211</v>
      </c>
      <c r="K13" s="23">
        <v>44230</v>
      </c>
      <c r="L13" s="10" t="s">
        <v>212</v>
      </c>
      <c r="M13" s="12" t="s">
        <v>213</v>
      </c>
      <c r="N13" s="10" t="s">
        <v>214</v>
      </c>
      <c r="O13" s="12" t="s">
        <v>213</v>
      </c>
      <c r="Q13" t="s">
        <v>209</v>
      </c>
      <c r="R13" t="s">
        <v>215</v>
      </c>
      <c r="S13" s="2" t="s">
        <v>118</v>
      </c>
      <c r="T13" t="s">
        <v>216</v>
      </c>
      <c r="U13" s="15">
        <v>44235</v>
      </c>
      <c r="V13" s="15">
        <v>44235</v>
      </c>
      <c r="W13" s="15">
        <v>44249</v>
      </c>
      <c r="X13" s="15">
        <v>44257</v>
      </c>
    </row>
    <row r="14" ht="90" spans="2:24">
      <c r="B14" s="10">
        <v>12</v>
      </c>
      <c r="C14" s="12" t="s">
        <v>217</v>
      </c>
      <c r="D14" s="11">
        <v>44237</v>
      </c>
      <c r="E14" s="10" t="s">
        <v>218</v>
      </c>
      <c r="F14" s="11">
        <v>44236</v>
      </c>
      <c r="G14" s="10" t="s">
        <v>110</v>
      </c>
      <c r="H14" s="10" t="s">
        <v>219</v>
      </c>
      <c r="I14" s="11">
        <v>44194</v>
      </c>
      <c r="J14" s="10" t="s">
        <v>220</v>
      </c>
      <c r="K14" s="11">
        <v>44235</v>
      </c>
      <c r="L14" s="10" t="s">
        <v>221</v>
      </c>
      <c r="M14" s="12" t="s">
        <v>222</v>
      </c>
      <c r="N14" s="10" t="s">
        <v>223</v>
      </c>
      <c r="O14" s="12" t="s">
        <v>222</v>
      </c>
      <c r="Q14" t="s">
        <v>218</v>
      </c>
      <c r="R14" t="s">
        <v>117</v>
      </c>
      <c r="S14" s="2" t="s">
        <v>183</v>
      </c>
      <c r="T14" t="s">
        <v>224</v>
      </c>
      <c r="U14" s="15">
        <v>44236</v>
      </c>
      <c r="V14" s="15">
        <v>44237</v>
      </c>
      <c r="W14" s="15">
        <v>44250</v>
      </c>
      <c r="X14" s="15">
        <v>44250</v>
      </c>
    </row>
    <row r="15" ht="60" spans="2:24">
      <c r="B15" s="10">
        <v>13</v>
      </c>
      <c r="C15" s="10" t="s">
        <v>225</v>
      </c>
      <c r="D15" s="11">
        <v>44249</v>
      </c>
      <c r="E15" s="10" t="s">
        <v>226</v>
      </c>
      <c r="F15" s="11">
        <v>44249</v>
      </c>
      <c r="G15" s="10" t="s">
        <v>30</v>
      </c>
      <c r="H15" s="10" t="s">
        <v>227</v>
      </c>
      <c r="I15" s="11">
        <v>44216</v>
      </c>
      <c r="J15" s="10" t="s">
        <v>228</v>
      </c>
      <c r="K15" s="11">
        <v>44245</v>
      </c>
      <c r="L15" s="10" t="s">
        <v>229</v>
      </c>
      <c r="M15" s="10" t="s">
        <v>230</v>
      </c>
      <c r="N15" s="10" t="s">
        <v>231</v>
      </c>
      <c r="O15" s="10" t="s">
        <v>232</v>
      </c>
      <c r="Q15" t="s">
        <v>226</v>
      </c>
      <c r="R15" t="s">
        <v>233</v>
      </c>
      <c r="S15" s="2" t="s">
        <v>172</v>
      </c>
      <c r="T15" t="s">
        <v>234</v>
      </c>
      <c r="U15" s="15">
        <v>44249</v>
      </c>
      <c r="V15" s="15">
        <v>44249</v>
      </c>
      <c r="W15" s="15">
        <v>44256</v>
      </c>
      <c r="X15" s="15" t="s">
        <v>25</v>
      </c>
    </row>
    <row r="16" ht="45" spans="2:24">
      <c r="B16" s="10">
        <v>14</v>
      </c>
      <c r="C16" s="10" t="s">
        <v>235</v>
      </c>
      <c r="D16" s="11">
        <v>44251</v>
      </c>
      <c r="E16" s="10" t="s">
        <v>236</v>
      </c>
      <c r="F16" s="11">
        <v>44251</v>
      </c>
      <c r="G16" s="10" t="s">
        <v>176</v>
      </c>
      <c r="H16" s="10" t="s">
        <v>237</v>
      </c>
      <c r="I16" s="11">
        <v>44203</v>
      </c>
      <c r="J16" s="10" t="s">
        <v>238</v>
      </c>
      <c r="K16" s="11">
        <v>44246</v>
      </c>
      <c r="L16" s="10" t="s">
        <v>239</v>
      </c>
      <c r="M16" s="10" t="s">
        <v>240</v>
      </c>
      <c r="N16" s="10" t="s">
        <v>241</v>
      </c>
      <c r="O16" s="10" t="s">
        <v>242</v>
      </c>
      <c r="Q16" t="s">
        <v>236</v>
      </c>
      <c r="R16" t="s">
        <v>117</v>
      </c>
      <c r="S16" s="2" t="s">
        <v>243</v>
      </c>
      <c r="T16" t="s">
        <v>141</v>
      </c>
      <c r="U16" s="15">
        <v>44251</v>
      </c>
      <c r="V16" s="15">
        <v>44251</v>
      </c>
      <c r="W16" s="15">
        <v>44259</v>
      </c>
      <c r="X16" s="15" t="s">
        <v>25</v>
      </c>
    </row>
    <row r="17" spans="2:15">
      <c r="B17" s="10">
        <v>15</v>
      </c>
      <c r="C17" s="10" t="s">
        <v>244</v>
      </c>
      <c r="D17" s="11">
        <v>44259</v>
      </c>
      <c r="E17" s="10" t="s">
        <v>245</v>
      </c>
      <c r="F17" s="11">
        <v>44259</v>
      </c>
      <c r="G17" s="10" t="s">
        <v>144</v>
      </c>
      <c r="H17" s="10" t="s">
        <v>246</v>
      </c>
      <c r="I17" s="23">
        <v>44216</v>
      </c>
      <c r="J17" s="10"/>
      <c r="K17" s="10"/>
      <c r="L17" s="10"/>
      <c r="M17" s="10"/>
      <c r="N17" s="10"/>
      <c r="O17" s="10"/>
    </row>
    <row r="18" spans="2:15">
      <c r="B18" s="10">
        <v>16</v>
      </c>
      <c r="C18" s="10" t="s">
        <v>247</v>
      </c>
      <c r="D18" s="11">
        <v>44263</v>
      </c>
      <c r="E18" s="10" t="s">
        <v>248</v>
      </c>
      <c r="F18" s="11">
        <v>44263</v>
      </c>
      <c r="G18" s="10" t="s">
        <v>110</v>
      </c>
      <c r="H18" s="10" t="s">
        <v>249</v>
      </c>
      <c r="I18" s="11">
        <v>44224</v>
      </c>
      <c r="J18" s="10" t="s">
        <v>250</v>
      </c>
      <c r="K18" s="11">
        <v>44256</v>
      </c>
      <c r="L18" s="10"/>
      <c r="M18" s="10"/>
      <c r="N18" s="10"/>
      <c r="O18" s="10"/>
    </row>
    <row r="19" spans="2:15">
      <c r="B19" s="10">
        <v>17</v>
      </c>
      <c r="C19" s="10"/>
      <c r="D19" s="10"/>
      <c r="E19" s="10" t="s">
        <v>251</v>
      </c>
      <c r="F19" s="10"/>
      <c r="G19" s="10"/>
      <c r="H19" s="10"/>
      <c r="I19" s="10"/>
      <c r="J19" s="10"/>
      <c r="K19" s="10"/>
      <c r="L19" s="10"/>
      <c r="M19" s="10"/>
      <c r="N19" s="10"/>
      <c r="O19" s="10"/>
    </row>
    <row r="20" spans="2:5">
      <c r="B20" s="14">
        <v>18</v>
      </c>
      <c r="E20" s="10" t="s">
        <v>252</v>
      </c>
    </row>
    <row r="21" spans="2:15">
      <c r="B21" s="14">
        <v>19</v>
      </c>
      <c r="C21" t="s">
        <v>19</v>
      </c>
      <c r="D21" s="15">
        <v>44285</v>
      </c>
      <c r="E21" s="10" t="s">
        <v>253</v>
      </c>
      <c r="F21" s="15">
        <v>44285</v>
      </c>
      <c r="G21" t="s">
        <v>254</v>
      </c>
      <c r="H21" t="s">
        <v>255</v>
      </c>
      <c r="I21" s="24">
        <v>44237</v>
      </c>
      <c r="J21" t="s">
        <v>256</v>
      </c>
      <c r="K21" s="24">
        <v>373002</v>
      </c>
      <c r="L21" t="s">
        <v>257</v>
      </c>
      <c r="M21" s="24" t="s">
        <v>258</v>
      </c>
      <c r="N21" t="s">
        <v>259</v>
      </c>
      <c r="O21" s="24" t="s">
        <v>260</v>
      </c>
    </row>
    <row r="22" spans="2:15">
      <c r="B22" s="14">
        <v>20</v>
      </c>
      <c r="C22" t="s">
        <v>261</v>
      </c>
      <c r="D22" s="15">
        <v>44420</v>
      </c>
      <c r="E22" s="10" t="s">
        <v>262</v>
      </c>
      <c r="F22" s="15">
        <v>44420</v>
      </c>
      <c r="G22" t="s">
        <v>176</v>
      </c>
      <c r="H22" s="16" t="s">
        <v>263</v>
      </c>
      <c r="I22" s="24">
        <v>44376</v>
      </c>
      <c r="J22" t="s">
        <v>264</v>
      </c>
      <c r="K22" s="15">
        <v>44417</v>
      </c>
      <c r="L22" t="s">
        <v>265</v>
      </c>
      <c r="M22" t="s">
        <v>266</v>
      </c>
      <c r="N22" t="s">
        <v>267</v>
      </c>
      <c r="O22" t="s">
        <v>268</v>
      </c>
    </row>
    <row r="23" spans="2:5">
      <c r="B23" s="14">
        <v>21</v>
      </c>
      <c r="E23" s="10" t="s">
        <v>262</v>
      </c>
    </row>
    <row r="24" spans="2:5">
      <c r="B24" s="14">
        <v>22</v>
      </c>
      <c r="D24" s="15">
        <v>44459</v>
      </c>
      <c r="E24" s="10" t="s">
        <v>269</v>
      </c>
    </row>
    <row r="25" spans="2:5">
      <c r="B25" s="14">
        <v>22</v>
      </c>
      <c r="E25" s="10" t="s">
        <v>270</v>
      </c>
    </row>
    <row r="26" spans="2:15">
      <c r="B26" s="14">
        <v>23</v>
      </c>
      <c r="C26" s="17" t="s">
        <v>271</v>
      </c>
      <c r="D26" s="15">
        <v>44459</v>
      </c>
      <c r="E26" s="10" t="s">
        <v>272</v>
      </c>
      <c r="F26" s="15">
        <v>44456</v>
      </c>
      <c r="G26" t="s">
        <v>144</v>
      </c>
      <c r="H26" t="s">
        <v>273</v>
      </c>
      <c r="I26" s="15">
        <v>44410</v>
      </c>
      <c r="J26" t="s">
        <v>274</v>
      </c>
      <c r="K26" s="15">
        <v>44449</v>
      </c>
      <c r="L26" t="s">
        <v>275</v>
      </c>
      <c r="M26" s="15" t="s">
        <v>276</v>
      </c>
      <c r="N26" t="s">
        <v>277</v>
      </c>
      <c r="O26" s="15" t="s">
        <v>276</v>
      </c>
    </row>
    <row r="27" spans="2:15">
      <c r="B27" s="14">
        <v>24</v>
      </c>
      <c r="C27" s="2" t="s">
        <v>278</v>
      </c>
      <c r="D27" s="15">
        <v>44474</v>
      </c>
      <c r="E27" s="10" t="s">
        <v>279</v>
      </c>
      <c r="F27" s="15">
        <v>44473</v>
      </c>
      <c r="G27" t="s">
        <v>280</v>
      </c>
      <c r="H27" t="s">
        <v>281</v>
      </c>
      <c r="I27" s="24">
        <v>44432</v>
      </c>
      <c r="J27" t="s">
        <v>282</v>
      </c>
      <c r="K27" s="15">
        <v>44469</v>
      </c>
      <c r="L27" t="s">
        <v>283</v>
      </c>
      <c r="M27" t="s">
        <v>284</v>
      </c>
      <c r="N27" t="s">
        <v>285</v>
      </c>
      <c r="O27" t="s">
        <v>286</v>
      </c>
    </row>
    <row r="28" spans="2:15">
      <c r="B28" s="14">
        <v>25</v>
      </c>
      <c r="C28" s="2" t="s">
        <v>287</v>
      </c>
      <c r="D28" s="15">
        <v>44516</v>
      </c>
      <c r="E28" s="10" t="s">
        <v>288</v>
      </c>
      <c r="F28" s="15">
        <v>44515</v>
      </c>
      <c r="G28" t="s">
        <v>280</v>
      </c>
      <c r="H28" t="s">
        <v>289</v>
      </c>
      <c r="J28" t="s">
        <v>290</v>
      </c>
      <c r="K28" s="15">
        <v>44509</v>
      </c>
      <c r="L28" t="s">
        <v>291</v>
      </c>
      <c r="M28" t="s">
        <v>292</v>
      </c>
      <c r="N28" t="s">
        <v>293</v>
      </c>
      <c r="O28" t="s">
        <v>292</v>
      </c>
    </row>
    <row r="29" spans="2:15">
      <c r="B29" s="14">
        <v>26</v>
      </c>
      <c r="C29" s="17" t="s">
        <v>294</v>
      </c>
      <c r="D29" s="15">
        <v>44516</v>
      </c>
      <c r="E29" s="10" t="s">
        <v>295</v>
      </c>
      <c r="F29" s="15">
        <v>44515</v>
      </c>
      <c r="G29" t="s">
        <v>296</v>
      </c>
      <c r="H29" t="s">
        <v>297</v>
      </c>
      <c r="J29" t="s">
        <v>298</v>
      </c>
      <c r="K29" s="15">
        <v>44511</v>
      </c>
      <c r="L29" t="s">
        <v>299</v>
      </c>
      <c r="M29" t="s">
        <v>300</v>
      </c>
      <c r="N29" t="s">
        <v>301</v>
      </c>
      <c r="O29" t="s">
        <v>302</v>
      </c>
    </row>
    <row r="30" spans="2:15">
      <c r="B30" s="14">
        <v>27</v>
      </c>
      <c r="C30" s="17" t="s">
        <v>303</v>
      </c>
      <c r="D30" s="15">
        <v>44537</v>
      </c>
      <c r="E30" s="10" t="s">
        <v>304</v>
      </c>
      <c r="F30" s="15">
        <v>44536</v>
      </c>
      <c r="G30" t="s">
        <v>187</v>
      </c>
      <c r="H30" t="s">
        <v>305</v>
      </c>
      <c r="I30" s="25">
        <v>44497</v>
      </c>
      <c r="J30" t="s">
        <v>306</v>
      </c>
      <c r="K30" s="15">
        <v>44531</v>
      </c>
      <c r="L30" t="s">
        <v>307</v>
      </c>
      <c r="M30" t="s">
        <v>308</v>
      </c>
      <c r="N30" t="s">
        <v>309</v>
      </c>
      <c r="O30" t="s">
        <v>310</v>
      </c>
    </row>
    <row r="31" spans="2:15">
      <c r="B31" s="14">
        <v>28</v>
      </c>
      <c r="C31" s="17" t="s">
        <v>311</v>
      </c>
      <c r="D31" s="15">
        <v>44537</v>
      </c>
      <c r="E31" s="10" t="s">
        <v>312</v>
      </c>
      <c r="F31" s="15">
        <v>44536</v>
      </c>
      <c r="G31" t="s">
        <v>30</v>
      </c>
      <c r="H31" t="s">
        <v>313</v>
      </c>
      <c r="I31" s="24">
        <v>44496</v>
      </c>
      <c r="J31" t="s">
        <v>314</v>
      </c>
      <c r="K31" s="15">
        <v>44532</v>
      </c>
      <c r="L31" t="s">
        <v>315</v>
      </c>
      <c r="M31" t="s">
        <v>316</v>
      </c>
      <c r="N31" t="s">
        <v>317</v>
      </c>
      <c r="O31" t="s">
        <v>318</v>
      </c>
    </row>
    <row r="32" spans="2:15">
      <c r="B32" s="14">
        <v>29</v>
      </c>
      <c r="C32" s="17" t="s">
        <v>319</v>
      </c>
      <c r="D32" s="15">
        <v>44539</v>
      </c>
      <c r="E32" s="10" t="s">
        <v>320</v>
      </c>
      <c r="F32" s="15">
        <v>44538</v>
      </c>
      <c r="G32" t="s">
        <v>176</v>
      </c>
      <c r="H32" t="s">
        <v>321</v>
      </c>
      <c r="I32" s="15">
        <v>44509</v>
      </c>
      <c r="J32" t="s">
        <v>322</v>
      </c>
      <c r="K32" s="15">
        <v>44536</v>
      </c>
      <c r="L32" t="s">
        <v>323</v>
      </c>
      <c r="M32" t="s">
        <v>324</v>
      </c>
      <c r="N32" t="s">
        <v>325</v>
      </c>
      <c r="O32" t="s">
        <v>326</v>
      </c>
    </row>
    <row r="33" spans="2:15">
      <c r="B33" s="14">
        <v>30</v>
      </c>
      <c r="C33" s="17" t="s">
        <v>327</v>
      </c>
      <c r="D33" s="15">
        <v>44551</v>
      </c>
      <c r="E33" s="10" t="s">
        <v>328</v>
      </c>
      <c r="F33" s="15">
        <v>44547</v>
      </c>
      <c r="G33" t="s">
        <v>155</v>
      </c>
      <c r="H33" t="s">
        <v>329</v>
      </c>
      <c r="I33" s="24">
        <v>44508</v>
      </c>
      <c r="J33" t="s">
        <v>330</v>
      </c>
      <c r="K33" s="24">
        <v>44544</v>
      </c>
      <c r="L33" t="s">
        <v>331</v>
      </c>
      <c r="M33" t="s">
        <v>332</v>
      </c>
      <c r="N33" t="s">
        <v>333</v>
      </c>
      <c r="O33" t="s">
        <v>334</v>
      </c>
    </row>
    <row r="34" ht="60" spans="2:15">
      <c r="B34" s="14">
        <v>31</v>
      </c>
      <c r="C34" s="2" t="s">
        <v>335</v>
      </c>
      <c r="D34" s="15">
        <v>44551</v>
      </c>
      <c r="E34" s="10" t="s">
        <v>336</v>
      </c>
      <c r="F34" s="15">
        <v>44550</v>
      </c>
      <c r="G34" t="s">
        <v>155</v>
      </c>
      <c r="H34" t="s">
        <v>337</v>
      </c>
      <c r="I34" s="24">
        <v>44524</v>
      </c>
      <c r="J34" t="s">
        <v>338</v>
      </c>
      <c r="K34" s="24">
        <v>44544</v>
      </c>
      <c r="L34" t="s">
        <v>339</v>
      </c>
      <c r="M34" t="s">
        <v>340</v>
      </c>
      <c r="N34" t="s">
        <v>341</v>
      </c>
      <c r="O34" t="s">
        <v>342</v>
      </c>
    </row>
    <row r="35" spans="2:15">
      <c r="B35" s="14">
        <v>32</v>
      </c>
      <c r="C35" s="17" t="s">
        <v>343</v>
      </c>
      <c r="D35" s="15">
        <v>44575</v>
      </c>
      <c r="E35" s="14" t="s">
        <v>344</v>
      </c>
      <c r="F35" s="15">
        <v>44574</v>
      </c>
      <c r="G35" t="s">
        <v>110</v>
      </c>
      <c r="H35" t="s">
        <v>345</v>
      </c>
      <c r="I35" s="24">
        <v>44529</v>
      </c>
      <c r="J35" t="s">
        <v>346</v>
      </c>
      <c r="K35" s="24">
        <v>44572</v>
      </c>
      <c r="L35" t="s">
        <v>347</v>
      </c>
      <c r="M35" s="24" t="s">
        <v>348</v>
      </c>
      <c r="N35" t="s">
        <v>349</v>
      </c>
      <c r="O35" s="24" t="s">
        <v>350</v>
      </c>
    </row>
    <row r="36" spans="2:15">
      <c r="B36" s="14">
        <v>33</v>
      </c>
      <c r="C36" s="17" t="s">
        <v>351</v>
      </c>
      <c r="D36" s="15">
        <v>44578</v>
      </c>
      <c r="E36" s="14" t="s">
        <v>352</v>
      </c>
      <c r="F36" s="15">
        <v>44578</v>
      </c>
      <c r="G36" t="s">
        <v>110</v>
      </c>
      <c r="H36" t="s">
        <v>353</v>
      </c>
      <c r="I36" s="26">
        <v>44532</v>
      </c>
      <c r="J36" t="s">
        <v>354</v>
      </c>
      <c r="K36" s="15">
        <v>44574</v>
      </c>
      <c r="L36" t="s">
        <v>355</v>
      </c>
      <c r="M36" t="s">
        <v>356</v>
      </c>
      <c r="N36" t="s">
        <v>357</v>
      </c>
      <c r="O36" t="s">
        <v>358</v>
      </c>
    </row>
    <row r="37" spans="2:15">
      <c r="B37" s="14">
        <v>34</v>
      </c>
      <c r="C37" s="17" t="s">
        <v>359</v>
      </c>
      <c r="D37" s="15">
        <v>44580</v>
      </c>
      <c r="E37" s="14" t="s">
        <v>360</v>
      </c>
      <c r="F37" s="15">
        <v>44580</v>
      </c>
      <c r="G37" t="s">
        <v>176</v>
      </c>
      <c r="H37" t="s">
        <v>361</v>
      </c>
      <c r="I37" s="27">
        <v>44552</v>
      </c>
      <c r="J37" t="s">
        <v>362</v>
      </c>
      <c r="K37" s="15">
        <v>44579</v>
      </c>
      <c r="L37" t="s">
        <v>363</v>
      </c>
      <c r="M37" t="s">
        <v>364</v>
      </c>
      <c r="N37" t="s">
        <v>365</v>
      </c>
      <c r="O37" t="s">
        <v>366</v>
      </c>
    </row>
    <row r="38" spans="2:7">
      <c r="B38" s="14">
        <v>35</v>
      </c>
      <c r="D38" s="15">
        <v>44594</v>
      </c>
      <c r="E38" s="14" t="s">
        <v>367</v>
      </c>
      <c r="F38" s="15">
        <v>44594</v>
      </c>
      <c r="G38" t="s">
        <v>144</v>
      </c>
    </row>
    <row r="39" spans="2:15">
      <c r="B39" s="14">
        <v>36</v>
      </c>
      <c r="D39" s="15">
        <v>44594</v>
      </c>
      <c r="E39" s="14" t="s">
        <v>368</v>
      </c>
      <c r="F39" s="15">
        <v>44594</v>
      </c>
      <c r="G39" t="s">
        <v>176</v>
      </c>
      <c r="H39" t="s">
        <v>369</v>
      </c>
      <c r="I39" s="24">
        <v>44557</v>
      </c>
      <c r="J39" t="s">
        <v>370</v>
      </c>
      <c r="K39" s="24">
        <v>44592</v>
      </c>
      <c r="L39" t="s">
        <v>371</v>
      </c>
      <c r="M39" s="24" t="s">
        <v>372</v>
      </c>
      <c r="N39" t="s">
        <v>373</v>
      </c>
      <c r="O39" s="24" t="s">
        <v>374</v>
      </c>
    </row>
    <row r="40" spans="2:15">
      <c r="B40" s="14">
        <v>37</v>
      </c>
      <c r="C40" s="18" t="s">
        <v>375</v>
      </c>
      <c r="D40" s="15">
        <v>44596</v>
      </c>
      <c r="E40" s="14" t="s">
        <v>376</v>
      </c>
      <c r="F40" s="15">
        <v>44596</v>
      </c>
      <c r="G40" t="s">
        <v>296</v>
      </c>
      <c r="H40" t="s">
        <v>377</v>
      </c>
      <c r="I40" s="24">
        <v>44557</v>
      </c>
      <c r="J40" t="s">
        <v>378</v>
      </c>
      <c r="K40" s="15">
        <v>44594</v>
      </c>
      <c r="L40" t="s">
        <v>379</v>
      </c>
      <c r="M40" t="s">
        <v>380</v>
      </c>
      <c r="N40" t="s">
        <v>381</v>
      </c>
      <c r="O40" t="s">
        <v>382</v>
      </c>
    </row>
    <row r="41" spans="2:15">
      <c r="B41" s="14">
        <v>38</v>
      </c>
      <c r="C41" t="s">
        <v>383</v>
      </c>
      <c r="D41" s="15">
        <v>44599</v>
      </c>
      <c r="E41" s="14" t="s">
        <v>384</v>
      </c>
      <c r="F41" s="15">
        <v>44599</v>
      </c>
      <c r="G41" t="s">
        <v>296</v>
      </c>
      <c r="H41" t="s">
        <v>385</v>
      </c>
      <c r="I41" s="24">
        <v>44558</v>
      </c>
      <c r="J41" t="s">
        <v>386</v>
      </c>
      <c r="K41" s="15">
        <v>44594</v>
      </c>
      <c r="L41" t="s">
        <v>387</v>
      </c>
      <c r="M41" t="s">
        <v>388</v>
      </c>
      <c r="N41" t="s">
        <v>389</v>
      </c>
      <c r="O41" t="s">
        <v>390</v>
      </c>
    </row>
    <row r="42" spans="2:15">
      <c r="B42" s="14">
        <v>39</v>
      </c>
      <c r="C42" t="s">
        <v>391</v>
      </c>
      <c r="D42" s="15">
        <v>44599</v>
      </c>
      <c r="E42" s="14" t="s">
        <v>392</v>
      </c>
      <c r="F42" s="15">
        <v>44599</v>
      </c>
      <c r="G42" t="s">
        <v>393</v>
      </c>
      <c r="H42" t="s">
        <v>394</v>
      </c>
      <c r="I42" s="24">
        <v>44557</v>
      </c>
      <c r="J42" t="s">
        <v>395</v>
      </c>
      <c r="K42" s="15">
        <v>44594</v>
      </c>
      <c r="L42" t="s">
        <v>396</v>
      </c>
      <c r="M42" t="s">
        <v>397</v>
      </c>
      <c r="N42" t="s">
        <v>398</v>
      </c>
      <c r="O42" t="s">
        <v>399</v>
      </c>
    </row>
    <row r="43" spans="2:15">
      <c r="B43" s="14">
        <v>40</v>
      </c>
      <c r="C43" t="s">
        <v>400</v>
      </c>
      <c r="D43" s="15">
        <v>44607</v>
      </c>
      <c r="E43" s="14" t="s">
        <v>401</v>
      </c>
      <c r="F43" s="15">
        <v>44607</v>
      </c>
      <c r="G43" t="s">
        <v>402</v>
      </c>
      <c r="H43" s="16" t="s">
        <v>403</v>
      </c>
      <c r="I43" s="24">
        <v>44567</v>
      </c>
      <c r="J43" t="s">
        <v>404</v>
      </c>
      <c r="K43" s="15">
        <v>44603</v>
      </c>
      <c r="L43" t="s">
        <v>405</v>
      </c>
      <c r="M43" t="s">
        <v>406</v>
      </c>
      <c r="N43" t="s">
        <v>407</v>
      </c>
      <c r="O43" t="s">
        <v>408</v>
      </c>
    </row>
    <row r="44" spans="2:9">
      <c r="B44" s="14">
        <v>41</v>
      </c>
      <c r="D44" s="15">
        <v>44627</v>
      </c>
      <c r="E44" s="14" t="s">
        <v>409</v>
      </c>
      <c r="F44" s="15">
        <v>44627</v>
      </c>
      <c r="G44" t="s">
        <v>410</v>
      </c>
      <c r="H44" t="s">
        <v>411</v>
      </c>
      <c r="I44" s="24">
        <v>44581</v>
      </c>
    </row>
    <row r="45" spans="2:15">
      <c r="B45" s="14">
        <v>42</v>
      </c>
      <c r="C45" t="s">
        <v>412</v>
      </c>
      <c r="D45" s="15">
        <v>44627</v>
      </c>
      <c r="E45" s="14" t="s">
        <v>413</v>
      </c>
      <c r="F45" s="15">
        <v>44627</v>
      </c>
      <c r="G45" t="s">
        <v>393</v>
      </c>
      <c r="H45" s="63" t="s">
        <v>414</v>
      </c>
      <c r="I45" s="24">
        <v>44586</v>
      </c>
      <c r="J45" t="s">
        <v>415</v>
      </c>
      <c r="K45" s="15">
        <v>44622</v>
      </c>
      <c r="L45" t="s">
        <v>416</v>
      </c>
      <c r="M45" t="s">
        <v>417</v>
      </c>
      <c r="N45" t="s">
        <v>418</v>
      </c>
      <c r="O45" t="s">
        <v>419</v>
      </c>
    </row>
    <row r="46" spans="2:11">
      <c r="B46" s="14">
        <v>43</v>
      </c>
      <c r="D46" s="15">
        <v>44627</v>
      </c>
      <c r="E46" s="14" t="s">
        <v>420</v>
      </c>
      <c r="F46" s="15">
        <v>44627</v>
      </c>
      <c r="G46" t="s">
        <v>176</v>
      </c>
      <c r="H46" t="s">
        <v>421</v>
      </c>
      <c r="I46" s="24">
        <v>44586</v>
      </c>
      <c r="J46" t="s">
        <v>422</v>
      </c>
      <c r="K46" s="15">
        <v>44624</v>
      </c>
    </row>
    <row r="47" spans="2:11">
      <c r="B47" s="14">
        <v>44</v>
      </c>
      <c r="C47" t="s">
        <v>423</v>
      </c>
      <c r="D47" s="15">
        <v>44630</v>
      </c>
      <c r="E47" s="14" t="s">
        <v>424</v>
      </c>
      <c r="F47" s="15">
        <v>44630</v>
      </c>
      <c r="G47" t="s">
        <v>176</v>
      </c>
      <c r="H47" s="16" t="s">
        <v>425</v>
      </c>
      <c r="I47" s="24">
        <v>44586</v>
      </c>
      <c r="J47" t="s">
        <v>426</v>
      </c>
      <c r="K47" s="15">
        <v>44627</v>
      </c>
    </row>
    <row r="48" spans="2:15">
      <c r="B48" s="14">
        <v>45</v>
      </c>
      <c r="C48" t="s">
        <v>427</v>
      </c>
      <c r="D48" s="15">
        <v>44631</v>
      </c>
      <c r="E48" s="14" t="s">
        <v>428</v>
      </c>
      <c r="F48" s="15">
        <v>44631</v>
      </c>
      <c r="G48" t="s">
        <v>176</v>
      </c>
      <c r="H48" s="16" t="s">
        <v>429</v>
      </c>
      <c r="I48" s="24">
        <v>44592</v>
      </c>
      <c r="J48" t="s">
        <v>430</v>
      </c>
      <c r="K48" s="15">
        <v>44628</v>
      </c>
      <c r="L48" t="s">
        <v>431</v>
      </c>
      <c r="M48" t="s">
        <v>432</v>
      </c>
      <c r="N48" t="s">
        <v>433</v>
      </c>
      <c r="O48" t="s">
        <v>434</v>
      </c>
    </row>
    <row r="49" spans="2:15">
      <c r="B49" s="14">
        <v>46</v>
      </c>
      <c r="C49" t="s">
        <v>435</v>
      </c>
      <c r="D49" s="15">
        <v>44636</v>
      </c>
      <c r="E49" s="14" t="s">
        <v>436</v>
      </c>
      <c r="F49" s="15">
        <v>44636</v>
      </c>
      <c r="G49" t="s">
        <v>393</v>
      </c>
      <c r="H49" t="s">
        <v>437</v>
      </c>
      <c r="I49" s="24">
        <v>44592</v>
      </c>
      <c r="J49" t="s">
        <v>438</v>
      </c>
      <c r="K49" s="15">
        <v>44269</v>
      </c>
      <c r="L49" t="s">
        <v>439</v>
      </c>
      <c r="M49" t="s">
        <v>440</v>
      </c>
      <c r="N49" t="s">
        <v>441</v>
      </c>
      <c r="O49" t="s">
        <v>440</v>
      </c>
    </row>
    <row r="50" spans="2:15">
      <c r="B50" s="14">
        <v>47</v>
      </c>
      <c r="C50" t="s">
        <v>442</v>
      </c>
      <c r="D50" s="15">
        <v>44638</v>
      </c>
      <c r="E50" s="14" t="s">
        <v>443</v>
      </c>
      <c r="F50" s="15">
        <v>44638</v>
      </c>
      <c r="G50" t="s">
        <v>30</v>
      </c>
      <c r="H50" t="s">
        <v>444</v>
      </c>
      <c r="I50" s="24">
        <v>44595</v>
      </c>
      <c r="J50" t="s">
        <v>445</v>
      </c>
      <c r="K50" s="15">
        <v>44634</v>
      </c>
      <c r="L50" t="s">
        <v>446</v>
      </c>
      <c r="M50" t="s">
        <v>447</v>
      </c>
      <c r="N50" t="s">
        <v>448</v>
      </c>
      <c r="O50" t="s">
        <v>449</v>
      </c>
    </row>
    <row r="51" spans="2:15">
      <c r="B51" s="14">
        <v>48</v>
      </c>
      <c r="C51" t="s">
        <v>450</v>
      </c>
      <c r="D51" s="15">
        <v>44642</v>
      </c>
      <c r="E51" s="14" t="s">
        <v>451</v>
      </c>
      <c r="F51" s="15">
        <v>44642</v>
      </c>
      <c r="G51" t="s">
        <v>21</v>
      </c>
      <c r="H51" t="s">
        <v>452</v>
      </c>
      <c r="I51" s="24">
        <v>44600</v>
      </c>
      <c r="J51" t="s">
        <v>453</v>
      </c>
      <c r="K51" s="15">
        <v>44636</v>
      </c>
      <c r="L51" t="s">
        <v>454</v>
      </c>
      <c r="M51" t="s">
        <v>455</v>
      </c>
      <c r="N51" t="s">
        <v>456</v>
      </c>
      <c r="O51" t="s">
        <v>457</v>
      </c>
    </row>
    <row r="52" spans="2:15">
      <c r="B52" s="14">
        <v>49</v>
      </c>
      <c r="C52" t="s">
        <v>458</v>
      </c>
      <c r="D52" s="15">
        <v>44648</v>
      </c>
      <c r="E52" s="14" t="s">
        <v>459</v>
      </c>
      <c r="F52" s="15">
        <v>44648</v>
      </c>
      <c r="G52" t="s">
        <v>144</v>
      </c>
      <c r="H52" t="s">
        <v>460</v>
      </c>
      <c r="I52" s="24">
        <v>44607</v>
      </c>
      <c r="J52" t="s">
        <v>461</v>
      </c>
      <c r="K52" s="15">
        <v>44643</v>
      </c>
      <c r="L52" t="s">
        <v>462</v>
      </c>
      <c r="M52" t="s">
        <v>463</v>
      </c>
      <c r="N52" t="s">
        <v>464</v>
      </c>
      <c r="O52" t="s">
        <v>465</v>
      </c>
    </row>
    <row r="53" spans="2:15">
      <c r="B53" s="14">
        <v>50</v>
      </c>
      <c r="C53" t="s">
        <v>466</v>
      </c>
      <c r="D53" s="15">
        <v>44650</v>
      </c>
      <c r="E53" s="14" t="s">
        <v>467</v>
      </c>
      <c r="F53" s="15">
        <v>44650</v>
      </c>
      <c r="G53" t="s">
        <v>468</v>
      </c>
      <c r="H53" t="s">
        <v>469</v>
      </c>
      <c r="I53" s="24">
        <v>44608</v>
      </c>
      <c r="J53" t="s">
        <v>470</v>
      </c>
      <c r="K53" s="15">
        <v>44645</v>
      </c>
      <c r="L53" t="s">
        <v>471</v>
      </c>
      <c r="M53" t="s">
        <v>472</v>
      </c>
      <c r="N53" t="s">
        <v>473</v>
      </c>
      <c r="O53" t="s">
        <v>472</v>
      </c>
    </row>
    <row r="54" spans="2:15">
      <c r="B54" s="14">
        <v>51</v>
      </c>
      <c r="C54" t="str">
        <f>[1]Data!$C$54</f>
        <v>W3-A/1197/HK.05/IV/2022 </v>
      </c>
      <c r="D54" s="15">
        <f>[1]Data!$D$54</f>
        <v>44662</v>
      </c>
      <c r="E54" t="str">
        <f>[1]Data!$E$54</f>
        <v>24/Pdt.G/2022/PTA.Pdg</v>
      </c>
      <c r="F54" s="15">
        <f>[1]Data!$F$54</f>
        <v>44662</v>
      </c>
      <c r="G54" t="str">
        <f>[1]Data!$G$54</f>
        <v>Solok</v>
      </c>
      <c r="H54" t="str">
        <f>[1]Data!$H$54</f>
        <v>56/Pdt.G/2022/PA.Slk</v>
      </c>
      <c r="I54" s="15">
        <f>[1]Data!$I$54</f>
        <v>44621</v>
      </c>
      <c r="J54" t="str">
        <f>[1]Data!$J$54</f>
        <v> W3-A7/428/HK.05/IV/2022</v>
      </c>
      <c r="K54" s="15">
        <f>[1]Data!$K$54</f>
        <v>44657</v>
      </c>
      <c r="L54" t="str">
        <f>[1]Data!$L$54</f>
        <v>Joni Junettri alias Joni Junetri bin Syamsul Anwar</v>
      </c>
      <c r="M54" t="str">
        <f>[1]Data!$M$54</f>
        <v>Junguik, Jorong Guguak Padusi, Nagari Guguak Sarai, Kecamatan IX Koto Sungai Lasi, Kabupaten Solok, Sumatera Barat</v>
      </c>
      <c r="N54" t="str">
        <f>[1]Data!$N$54</f>
        <v>Mel Shandi Aresta binti Armidi</v>
      </c>
      <c r="O54" t="str">
        <f>[1]Data!$O$54</f>
        <v>Jl. Tapian Pinang, No. 13, RT/RW/ 002/004, Kelurahan VI Suku, Kecamatan Lubuk Sikarah, Kota Solok, Sumatera Barat </v>
      </c>
    </row>
    <row r="55" spans="2:15">
      <c r="B55" s="14">
        <v>52</v>
      </c>
      <c r="C55" t="str">
        <f>[1]Data!$C$55</f>
        <v>W3-A/1198/HK.05/IV/2022 </v>
      </c>
      <c r="D55" s="15">
        <f>[1]Data!$D$55</f>
        <v>44662</v>
      </c>
      <c r="E55" t="str">
        <f>[1]Data!$E$55</f>
        <v>25/Pdt.G/2022/PTA.Pdg</v>
      </c>
      <c r="F55" s="15">
        <f>F54</f>
        <v>44662</v>
      </c>
      <c r="G55" t="str">
        <f>[1]Data!$G$55</f>
        <v>Padang</v>
      </c>
      <c r="H55" t="str">
        <f>[1]Data!$H$55</f>
        <v>1595/Pdt.G/2022/PA.Pdg</v>
      </c>
      <c r="I55" s="15">
        <f>[1]Data!$I$55</f>
        <v>44613</v>
      </c>
      <c r="J55" t="str">
        <f>[1]Data!$J$55</f>
        <v> W3-A1/386/HK.05/IV/2022</v>
      </c>
      <c r="K55" s="15">
        <f>[1]Data!$K$55</f>
        <v>44657</v>
      </c>
      <c r="L55" t="str">
        <f>[1]Data!$L$55</f>
        <v>Mardefni Bin Zaini R</v>
      </c>
      <c r="M55" t="str">
        <f>[1]Data!$M$55</f>
        <v>Komplek Unand Blok D IV-01/21, RT 003 RW 009, Kelurahan Bandar Buat, Kecamatan Lubuk Kilangan, Kota Padang, Sumatera Barat</v>
      </c>
      <c r="N55" t="str">
        <f>[1]Data!$N$55</f>
        <v>Surya Vera Diana binti Kamaruddin</v>
      </c>
      <c r="O55" t="str">
        <f>[1]Data!$O$55</f>
        <v>Komplek Unand Blok D IV-01/21, RT 003 RW 009, Kelurahan Bandar Buat, Kecamatan Lubuk Kilangan, Kota Padang, Sumatera Barat</v>
      </c>
    </row>
    <row r="56" spans="2:25">
      <c r="B56" s="14">
        <v>53</v>
      </c>
      <c r="C56" t="str">
        <f>[1]Data!$C$56</f>
        <v>W3-A/1169/HK.05/IV/2022</v>
      </c>
      <c r="D56" s="15">
        <f>[1]Data!$D$56</f>
        <v>44670</v>
      </c>
      <c r="E56" t="str">
        <f>[1]Data!$E$56</f>
        <v>26/Pdt.G/2022/PTA.Pdg</v>
      </c>
      <c r="F56" s="15">
        <f>D56</f>
        <v>44670</v>
      </c>
      <c r="G56" t="str">
        <f>[1]Data!$G$56</f>
        <v>Bukittinggi</v>
      </c>
      <c r="H56" t="str">
        <f>[1]Data!$H$56</f>
        <v>826/Pdt.G/20022/PA.Bkt</v>
      </c>
      <c r="I56" s="15">
        <f>[1]Data!$I$56</f>
        <v>44624</v>
      </c>
      <c r="J56" t="str">
        <f>[1]Data!$J$56</f>
        <v>W3-A.4/1699/Hk.05/IV/2022</v>
      </c>
      <c r="K56" s="15">
        <f>[1]Data!$K$56</f>
        <v>44664</v>
      </c>
      <c r="L56" t="str">
        <f>[1]Data!$L$56</f>
        <v>Azwar Salim bin Salim. Sherly Oktavianty Irwan binti Irwan Yahya</v>
      </c>
      <c r="M56" t="str">
        <f>[1]Data!$M$56</f>
        <v>Dusun Nan Bunta, Nagari Balai Gurah Jorong Koto Tuo, Ampek Angkek, Kabupaten Agama, Sumatera Barat</v>
      </c>
      <c r="N56" t="str">
        <f>[1]Data!$N$56</f>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
      <c r="O56" t="str">
        <f>[1]Data!$O$56</f>
        <v>1.Jalan Guru Hamzah No. 16 A Tarok Dipo, Guguk Panjang, Kota Bukittinggi, Sumatera Barat 2. Jalan M. Yamin No. 60 Aur Kuning Bukittinggi </v>
      </c>
      <c r="Y56" s="15">
        <f>[1]Data!$Y$56</f>
        <v>44669</v>
      </c>
    </row>
    <row r="57" spans="2:25">
      <c r="B57" s="14">
        <v>54</v>
      </c>
      <c r="C57" t="str">
        <f>[1]Data!$C$57</f>
        <v>W3-A/1272.a/HK.05/IV/2022</v>
      </c>
      <c r="D57" s="15">
        <f>[1]Data!$D$57</f>
        <v>44671</v>
      </c>
      <c r="E57" t="str">
        <f>[1]Data!$E$57</f>
        <v>27/Pdt.G/2022/PTA.Pdg</v>
      </c>
      <c r="F57" s="15">
        <f>D57</f>
        <v>44671</v>
      </c>
      <c r="G57" t="str">
        <f>[1]Data!$G$57</f>
        <v>Lubuk Basung</v>
      </c>
      <c r="H57" t="str">
        <f>[1]Data!$H$57</f>
        <v>72/Pdt.G/2022/PA.LB</v>
      </c>
      <c r="I57" s="15">
        <f>[1]Data!$I$57</f>
        <v>44634</v>
      </c>
      <c r="J57" t="str">
        <f>[1]Data!$J$57</f>
        <v>W3-A17/987/HK.05/IV/2022</v>
      </c>
      <c r="K57" s="15">
        <f>[1]Data!$K$57</f>
        <v>44670</v>
      </c>
      <c r="L57" t="str">
        <f>[1]Data!$L$57</f>
        <v>Engki Efrizal bin Zamril</v>
      </c>
      <c r="M57" t="str">
        <f>[1]Data!$M$57</f>
        <v>Katiagan, Kenagarian Katiagan, Kecamatan Kinali, Kabupaten Pasaman Barat.</v>
      </c>
      <c r="N57" t="str">
        <f>[1]Data!$N$57</f>
        <v>Yeni Sofia binti Amir. A</v>
      </c>
      <c r="O57" t="str">
        <f>[1]Data!$O$57</f>
        <v>Padang Koto Gadang, Jorong Tapian Kandih, Kenagarian Salareh Aia, Kecamatan Palembayan, Kabupaten Agam.</v>
      </c>
      <c r="Y57" s="15">
        <f>[1]Data!$Y$57</f>
        <v>44671</v>
      </c>
    </row>
    <row r="58" spans="2:25">
      <c r="B58" s="14">
        <v>55</v>
      </c>
      <c r="C58" t="str">
        <f>[1]Data!$C$58</f>
        <v>W3-A/1395/HK.05/V/2022</v>
      </c>
      <c r="D58" s="15">
        <f>[1]Data!$D$58</f>
        <v>44694</v>
      </c>
      <c r="E58" t="str">
        <f>[1]Data!$E$58</f>
        <v>28/Pdt.G/2022/PTA.Pdg</v>
      </c>
      <c r="F58" s="15">
        <f>D58</f>
        <v>44694</v>
      </c>
      <c r="G58" t="str">
        <f>[1]Data!$G$58</f>
        <v>Padang</v>
      </c>
      <c r="H58" t="str">
        <f>[1]Data!$H$58</f>
        <v>15/Pdt.G/2022/PA.Pdg</v>
      </c>
      <c r="I58" s="15">
        <f>[1]Data!$I$58</f>
        <v>44650</v>
      </c>
      <c r="J58" t="str">
        <f>[1]Data!$J$58</f>
        <v>W3-A1/1484/HK.05/V/2022</v>
      </c>
      <c r="K58" s="15">
        <f>[1]Data!$K$58</f>
        <v>44690</v>
      </c>
      <c r="L58" t="str">
        <f>[1]Data!$L$58</f>
        <v>Arifandhika Azwar bin H. Azwar Arif</v>
      </c>
      <c r="M58" t="str">
        <f>[1]Data!$M$58</f>
        <v>Gando Permata Permai Blok E.9 RT 005 RW 005, Kelurahan Koto Baru Nan XX, Kecamatan Lubuk Begalung, Kota Padang, Sumatera Barat.</v>
      </c>
      <c r="N58" t="str">
        <f>[1]Data!$N$58</f>
        <v>Irza Anas Putri binti Anas Radi</v>
      </c>
      <c r="O58" t="str">
        <f>[1]Data!$O$58</f>
        <v>Jalan Parak Karakah RT 002 RW 011, Kelurahan Kubu Dalam Parak Karakah, Kecamatan Padang TImur, Kota Padang, Sumatera Barat.</v>
      </c>
      <c r="Y58" s="15">
        <f>[1]Data!$Y$58</f>
        <v>44693</v>
      </c>
    </row>
    <row r="59" spans="2:15">
      <c r="B59" s="14">
        <v>56</v>
      </c>
      <c r="C59" t="str">
        <f>[1]Data!$C$59</f>
        <v>W3-A/1443/HK.05/V/2022  </v>
      </c>
      <c r="D59" s="15">
        <f>[1]Data!$D$59</f>
        <v>44701</v>
      </c>
      <c r="E59" t="str">
        <f>[1]Data!$E$59</f>
        <v>29/Pdt.G/2022/PTA.Pdg</v>
      </c>
      <c r="F59" s="15">
        <f>D59</f>
        <v>44701</v>
      </c>
      <c r="G59" t="str">
        <f>[1]Data!$G$59</f>
        <v>Batusangkar</v>
      </c>
      <c r="H59" t="str">
        <f>[1]Data!$H$59</f>
        <v>702/Pdt.G/2021/PA.Bsk</v>
      </c>
      <c r="I59" s="15">
        <f>[1]Data!$I$59</f>
        <v>44652</v>
      </c>
      <c r="J59" t="str">
        <f>[1]Data!$J$59</f>
        <v>W3-A.3/911/HK.05/V/2022</v>
      </c>
      <c r="K59" s="15">
        <f>[1]Data!$K$59</f>
        <v>44699</v>
      </c>
      <c r="L59" t="str">
        <f>[1]Data!$L$59</f>
        <v>Mahyudin bin Jama'in dan Hayatunufus binti Rausun</v>
      </c>
      <c r="M59" t="str">
        <f>[1]Data!$M$59</f>
        <v>Taluak Jorong Kubang Landai Nagari Saruaso, Kecamatan Tanjung Emas, Kabupaten Tanah Datar, Sumatera Barat.</v>
      </c>
      <c r="N59" t="str">
        <f>[1]Data!$N$59</f>
        <v>Resma Elfita binti Mahyudin </v>
      </c>
      <c r="O59" t="str">
        <f>[1]Data!$O$59</f>
        <v>Jalan H. Sumanik No. 204 Jorong Simpuruik Nagari Simpuruik, Kecamatan Sungai Tarab, Kabupaten Tanah Datar, Sumatera Barat.</v>
      </c>
    </row>
    <row r="60" spans="2:25">
      <c r="B60" s="14">
        <v>57</v>
      </c>
      <c r="C60" t="str">
        <f>[1]Data!$C$60</f>
        <v>W3-A/1686/HK.05/VI/2022</v>
      </c>
      <c r="D60" s="15">
        <f>[1]Data!$D$60</f>
        <v>44725</v>
      </c>
      <c r="E60" t="str">
        <f>[1]Data!$E$60</f>
        <v>30/Pdt.G/2022/PTA.Pdg</v>
      </c>
      <c r="F60" s="15">
        <f>D60</f>
        <v>44725</v>
      </c>
      <c r="G60" t="str">
        <f>[1]Data!$G$60</f>
        <v>Talu</v>
      </c>
      <c r="H60" t="str">
        <f>[1]Data!$H$60</f>
        <v>758/Pdt.G/2021/PA.TALU</v>
      </c>
      <c r="I60" s="15">
        <f>[1]Data!$I$60</f>
        <v>44678</v>
      </c>
      <c r="J60" t="str">
        <f>[1]Data!$J$60</f>
        <v>W3-A14/908/HK.05/VI/2022</v>
      </c>
      <c r="K60" s="15">
        <f>[1]Data!$K$60</f>
        <v>44721</v>
      </c>
      <c r="L60" t="str">
        <f>[1]Data!$L$60</f>
        <v>Masril bin Abd. Muis</v>
      </c>
      <c r="M60" t="str">
        <f>[1]Data!$M$60</f>
        <v>Jorong Air Haji, Nagari Sungai Aua, Kecamatan Sungai Aur, Kabupaten Pasaman Barat, Sumatera Barat.</v>
      </c>
      <c r="N60" t="str">
        <f>[1]Data!$N$60</f>
        <v>Ermawati binti H. Sahminan</v>
      </c>
      <c r="O60" t="str">
        <f>[1]Data!$O$60</f>
        <v>Jorong Air Haji, Nagari Sungai Aua, Kecamatan Sungai Aur, Kabupaten Pasaman Barat, Sumatera Barat.</v>
      </c>
      <c r="Y60" s="15">
        <f>[1]Data!$Y$60</f>
        <v>44722</v>
      </c>
    </row>
    <row r="61" spans="2:25">
      <c r="B61" s="14">
        <v>58</v>
      </c>
      <c r="C61" t="s">
        <v>474</v>
      </c>
      <c r="D61" s="15">
        <v>44746</v>
      </c>
      <c r="E61" t="s">
        <v>475</v>
      </c>
      <c r="F61" s="15">
        <v>44746</v>
      </c>
      <c r="G61" t="s">
        <v>176</v>
      </c>
      <c r="H61" t="s">
        <v>476</v>
      </c>
      <c r="I61" s="15">
        <v>44704</v>
      </c>
      <c r="J61" t="s">
        <v>477</v>
      </c>
      <c r="K61" s="15">
        <v>44743</v>
      </c>
      <c r="L61" t="s">
        <v>478</v>
      </c>
      <c r="M61" t="s">
        <v>479</v>
      </c>
      <c r="N61" t="s">
        <v>480</v>
      </c>
      <c r="O61" t="s">
        <v>481</v>
      </c>
      <c r="Y61" s="15">
        <v>44743</v>
      </c>
    </row>
    <row r="62" spans="2:15">
      <c r="B62">
        <v>59</v>
      </c>
      <c r="D62" s="15">
        <v>44749</v>
      </c>
      <c r="E62" t="s">
        <v>482</v>
      </c>
      <c r="F62" s="15">
        <v>44749</v>
      </c>
      <c r="G62" t="s">
        <v>176</v>
      </c>
      <c r="H62" t="s">
        <v>483</v>
      </c>
      <c r="I62" s="15">
        <v>44711</v>
      </c>
      <c r="J62" t="s">
        <v>484</v>
      </c>
      <c r="K62" s="15">
        <v>44748</v>
      </c>
      <c r="L62" t="s">
        <v>485</v>
      </c>
      <c r="M62" t="s">
        <v>486</v>
      </c>
      <c r="N62" t="s">
        <v>487</v>
      </c>
      <c r="O62" t="s">
        <v>488</v>
      </c>
    </row>
    <row r="63" spans="4:11">
      <c r="D63" s="15"/>
      <c r="F63" s="15"/>
      <c r="G63"/>
      <c r="H63"/>
      <c r="I63" s="15"/>
      <c r="J63"/>
      <c r="K63" s="15"/>
    </row>
    <row r="68" spans="8:8">
      <c r="H68" t="s">
        <v>489</v>
      </c>
    </row>
  </sheetData>
  <mergeCells count="6">
    <mergeCell ref="U1:Y1"/>
    <mergeCell ref="P1:P2"/>
    <mergeCell ref="Q1:Q2"/>
    <mergeCell ref="R1:R2"/>
    <mergeCell ref="S1:S2"/>
    <mergeCell ref="T1:T2"/>
  </mergeCells>
  <pageMargins left="0.7" right="0.7" top="0.75" bottom="0.75" header="0.3" footer="0.3"/>
  <pageSetup paperSize="9" orientation="landscape" verticalDpi="59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Manual1</vt:lpstr>
      <vt:lpstr>Manual</vt:lpstr>
      <vt:lpstr>Cetak</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PTSP</cp:lastModifiedBy>
  <dcterms:created xsi:type="dcterms:W3CDTF">2021-01-13T04:28:00Z</dcterms:created>
  <cp:lastPrinted>2022-06-22T03:22:00Z</cp:lastPrinted>
  <dcterms:modified xsi:type="dcterms:W3CDTF">2022-07-07T08:39:13Z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2F86F435E78D46B3A8A7152CEEAD786E</vt:lpwstr>
  </property>
  <property fmtid="{D5CDD505-2E9C-101B-9397-08002B2CF9AE}" pid="3" name="KSOProductBuildVer">
    <vt:lpwstr>1057-11.2.0.11191</vt:lpwstr>
  </property>
</Properties>
</file>