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3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O4" i="1"/>
  <c r="E22" i="1" l="1"/>
  <c r="F10" i="1"/>
  <c r="B38" i="1"/>
  <c r="B35" i="1"/>
</calcChain>
</file>

<file path=xl/sharedStrings.xml><?xml version="1.0" encoding="utf-8"?>
<sst xmlns="http://schemas.openxmlformats.org/spreadsheetml/2006/main" count="490" uniqueCount="345">
  <si>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</si>
  <si>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</si>
  <si>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</si>
  <si>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</si>
  <si>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</si>
  <si>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</si>
  <si>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</si>
  <si>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</si>
  <si>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</si>
  <si>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</si>
  <si>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</si>
  <si>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</si>
  <si>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</si>
  <si>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</si>
  <si>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</si>
  <si>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</si>
  <si>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</si>
  <si>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</si>
  <si>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</si>
  <si>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</si>
  <si>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</si>
  <si>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</si>
  <si>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</si>
  <si>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</si>
  <si>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</si>
  <si>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</si>
  <si>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</si>
  <si>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</si>
  <si>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</si>
  <si>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</si>
  <si>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</si>
  <si>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</si>
  <si>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</si>
  <si>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</si>
  <si>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</si>
  <si>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</si>
  <si>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</si>
  <si>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</si>
  <si>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</si>
  <si>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</si>
  <si>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</si>
  <si>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</si>
  <si>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</si>
  <si>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</si>
  <si>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</si>
  <si>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</si>
  <si>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</si>
  <si>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</si>
  <si>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</si>
  <si>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</si>
  <si>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</si>
  <si>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</si>
  <si>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</si>
  <si>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</si>
  <si>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</si>
  <si>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</si>
  <si>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</si>
  <si>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</si>
  <si>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</si>
  <si>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</si>
  <si>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</si>
  <si>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</si>
  <si>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</si>
  <si>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</si>
  <si>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</si>
  <si>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</si>
  <si>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</si>
  <si>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</si>
  <si>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</si>
  <si>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</si>
  <si>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</si>
  <si>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</si>
  <si>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</si>
  <si>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</si>
  <si>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</si>
  <si>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</si>
  <si>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</si>
  <si>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</si>
  <si>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</si>
  <si>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</si>
  <si>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</si>
  <si>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</si>
  <si>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</si>
  <si>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</si>
  <si>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</si>
  <si>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</si>
  <si>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</si>
  <si>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</si>
  <si>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</si>
  <si>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</si>
  <si>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</si>
  <si>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</si>
  <si>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</si>
  <si>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</si>
  <si>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</si>
  <si>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</si>
  <si>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</si>
  <si>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</si>
  <si>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</si>
  <si>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</si>
  <si>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</si>
  <si>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</si>
  <si>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</si>
  <si>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</si>
  <si>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</si>
  <si>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</si>
  <si>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</si>
  <si>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</si>
  <si>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</si>
  <si>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</si>
  <si>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</si>
  <si>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</si>
  <si>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</si>
  <si>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</si>
  <si>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</si>
  <si>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</si>
  <si>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</si>
  <si>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</si>
  <si>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</si>
  <si>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</si>
  <si>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</si>
  <si>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</si>
  <si>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</si>
  <si>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</si>
  <si>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</si>
  <si>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</si>
  <si>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</si>
  <si>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</si>
  <si>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</si>
  <si>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</si>
  <si>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</si>
  <si>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</si>
  <si>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</si>
  <si>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</si>
  <si>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</si>
  <si>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</si>
  <si>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</si>
  <si>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</si>
  <si>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</si>
  <si>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</si>
  <si>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</si>
  <si>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</si>
  <si>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</si>
  <si>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</si>
  <si>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</si>
  <si>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</si>
  <si>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</si>
  <si>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</si>
  <si>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</si>
  <si>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</si>
  <si>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</si>
  <si>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</si>
  <si>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</si>
  <si>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</si>
  <si>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</si>
  <si>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</si>
  <si>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</si>
  <si>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</si>
  <si>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</si>
  <si>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</si>
  <si>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</si>
  <si>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</si>
  <si>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</si>
  <si>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</si>
  <si>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</si>
  <si>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</si>
  <si>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</si>
  <si>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</si>
  <si>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</si>
  <si>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</si>
  <si>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</si>
  <si>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</si>
  <si>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</si>
  <si>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</si>
  <si>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</si>
  <si>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</si>
  <si>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</si>
  <si>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</si>
  <si>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</si>
  <si>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</si>
  <si>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</si>
  <si>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</si>
  <si>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</si>
  <si>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</si>
  <si>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</si>
  <si>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</si>
  <si>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</si>
  <si>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</si>
  <si>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</si>
  <si>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</si>
  <si>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</si>
  <si>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</si>
  <si>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</si>
  <si>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</si>
  <si>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</si>
  <si>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</si>
  <si>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</si>
  <si>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</si>
  <si>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</si>
  <si>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</si>
  <si>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</si>
  <si>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</si>
  <si>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</si>
  <si>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</si>
  <si>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</si>
  <si>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</si>
  <si>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</si>
  <si>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</si>
  <si>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</si>
  <si>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</si>
  <si>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</si>
  <si>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</si>
  <si>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</si>
  <si>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</si>
  <si>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</si>
  <si>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</si>
  <si>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</si>
  <si>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</si>
  <si>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</si>
  <si>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</si>
  <si>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</si>
  <si>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</si>
  <si>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</si>
  <si>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</si>
  <si>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</si>
  <si>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</si>
  <si>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</si>
  <si>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</si>
  <si>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</si>
  <si>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</si>
  <si>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</si>
  <si>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</si>
  <si>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</si>
  <si>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</si>
  <si>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</si>
  <si>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</si>
  <si>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</si>
  <si>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</si>
  <si>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</si>
  <si>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</si>
  <si>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</si>
  <si>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</si>
  <si>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</si>
  <si>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</si>
  <si>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</si>
  <si>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</si>
  <si>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</si>
  <si>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</si>
  <si>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</si>
  <si>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</si>
  <si>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</si>
  <si>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</si>
  <si>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</si>
  <si>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</si>
  <si>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</si>
  <si>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</si>
  <si>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</si>
  <si>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</si>
  <si>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</si>
  <si>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</si>
  <si>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</si>
  <si>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</si>
  <si>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</si>
  <si>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</si>
  <si>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</si>
  <si>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</si>
  <si>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</si>
  <si>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</si>
  <si>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</si>
  <si>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</si>
  <si>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</si>
  <si>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</si>
  <si>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</si>
  <si>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</si>
  <si>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</si>
  <si>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</si>
  <si>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</si>
  <si>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</si>
  <si>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</si>
  <si>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</si>
  <si>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</si>
  <si>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</si>
  <si>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</si>
  <si>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</si>
  <si>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</si>
  <si>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</si>
  <si>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</si>
  <si>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</si>
  <si>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</si>
  <si>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</si>
  <si>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</si>
  <si>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</si>
  <si>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</si>
  <si>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</si>
  <si>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</si>
  <si>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</si>
  <si>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</si>
  <si>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</si>
  <si>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</si>
  <si>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</si>
  <si>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</si>
  <si>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</si>
  <si>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</si>
  <si>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</si>
  <si>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</si>
  <si>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</si>
  <si>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</si>
  <si>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</si>
  <si>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</si>
  <si>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</si>
  <si>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</si>
  <si>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</si>
  <si>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</si>
  <si>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</si>
  <si>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</si>
  <si>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</si>
  <si>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</si>
  <si>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</si>
  <si>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</si>
  <si>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</si>
  <si>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</si>
  <si>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</si>
  <si>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</si>
  <si>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</si>
  <si>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</si>
  <si>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</si>
  <si>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</si>
  <si>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</si>
  <si>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</si>
  <si>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</si>
  <si>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</si>
  <si>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</si>
  <si>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</si>
  <si>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</si>
  <si>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</si>
  <si>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</si>
  <si>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</si>
  <si>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</si>
  <si>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</si>
  <si>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</si>
  <si>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</si>
  <si>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</si>
  <si>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</si>
  <si>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</si>
  <si>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Drs. Abd. Khalik, S.H., M.H.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</si>
</sst>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9" t="s">
        <v>267</v>
      </c>
      <c r="F6" s="49"/>
      <c r="G6" s="49"/>
      <c r="H6" s="49"/>
      <c r="I6" s="49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7" t="s">
        <v>47</v>
      </c>
      <c r="F14" s="47"/>
      <c r="G14" s="47"/>
      <c r="H14" s="47"/>
      <c r="I14" s="47"/>
      <c r="J14" s="47"/>
      <c r="K14" s="47"/>
      <c r="L14" s="47"/>
      <c r="M14" s="47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47" t="s">
        <v>254</v>
      </c>
      <c r="F29" s="47"/>
      <c r="G29" s="47"/>
      <c r="H29" s="47"/>
      <c r="I29" s="47"/>
      <c r="J29" s="47"/>
      <c r="K29" s="47"/>
      <c r="L29" s="47"/>
      <c r="M29" s="47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48" t="s">
        <v>252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47" t="s">
        <v>250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47" t="s">
        <v>248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47" t="s">
        <v>246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x14ac:dyDescent="0.25">
      <c r="B53" s="45" t="s">
        <v>245</v>
      </c>
      <c r="C53" s="6"/>
    </row>
    <row r="54" spans="2:13" ht="32.25" customHeight="1" x14ac:dyDescent="0.25">
      <c r="C54" s="47" t="s">
        <v>244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47" t="s">
        <v>242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2:13" x14ac:dyDescent="0.25">
      <c r="B57" s="8" t="s">
        <v>241</v>
      </c>
      <c r="C57" s="3"/>
    </row>
    <row r="58" spans="2:13" ht="48.75" customHeight="1" x14ac:dyDescent="0.25">
      <c r="C58" s="47" t="s">
        <v>240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47" t="s">
        <v>238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2:13" x14ac:dyDescent="0.25">
      <c r="B61" s="42" t="s">
        <v>237</v>
      </c>
      <c r="C61" s="3"/>
    </row>
    <row r="62" spans="2:13" ht="48.75" customHeight="1" x14ac:dyDescent="0.25">
      <c r="C62" s="47" t="s">
        <v>236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2:13" x14ac:dyDescent="0.25">
      <c r="B63" s="42" t="s">
        <v>235</v>
      </c>
      <c r="C63" s="3"/>
    </row>
    <row r="64" spans="2:13" ht="55.5" customHeight="1" x14ac:dyDescent="0.25">
      <c r="C64" s="47" t="s">
        <v>234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2:13" x14ac:dyDescent="0.25">
      <c r="B65" s="42" t="s">
        <v>233</v>
      </c>
      <c r="C65" s="3"/>
    </row>
    <row r="66" spans="2:13" ht="48.75" customHeight="1" x14ac:dyDescent="0.25">
      <c r="C66" s="47" t="s">
        <v>232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2:13" ht="47.25" customHeight="1" x14ac:dyDescent="0.25"/>
    <row r="71" spans="2:13" ht="31.5" customHeight="1" x14ac:dyDescent="0.25"/>
  </sheetData>
  <mergeCells count="14">
    <mergeCell ref="E6:I6"/>
    <mergeCell ref="E14:M14"/>
    <mergeCell ref="E29:M29"/>
    <mergeCell ref="C43:M43"/>
    <mergeCell ref="C46:M46"/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9" t="s">
        <v>196</v>
      </c>
      <c r="F6" s="49"/>
      <c r="G6" s="49"/>
      <c r="H6" s="49"/>
      <c r="I6" s="49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7" t="s">
        <v>47</v>
      </c>
      <c r="F14" s="47"/>
      <c r="G14" s="47"/>
      <c r="H14" s="47"/>
      <c r="I14" s="47"/>
      <c r="J14" s="47"/>
      <c r="K14" s="47"/>
      <c r="L14" s="47"/>
      <c r="M14" s="47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47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47"/>
      <c r="G24" s="47"/>
      <c r="H24" s="47"/>
      <c r="I24" s="47"/>
      <c r="J24" s="47"/>
      <c r="K24" s="47"/>
      <c r="L24" s="47"/>
      <c r="M24" s="47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48" t="s">
        <v>209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47" t="s">
        <v>210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47" t="s">
        <v>211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47" t="s">
        <v>212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view="pageBreakPreview" topLeftCell="A13" zoomScale="85" zoomScaleNormal="100" zoomScaleSheetLayoutView="85" workbookViewId="0">
      <selection activeCell="R39" sqref="R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32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W3-A/0278/HK.05/I/2022 </v>
      </c>
      <c r="M4" s="25" t="str">
        <f>"Padang,  "&amp;TEXT(Q4,"dd Mmmm yyyy")</f>
        <v>Padang,  14 Januari 2022</v>
      </c>
      <c r="O4" s="11">
        <f>VLOOKUP(P1,Data!B2:O361,1,TRUE)</f>
        <v>32</v>
      </c>
      <c r="P4" s="11" t="str">
        <f>VLOOKUP(P1,Data!B2:O361,2,TRUE)</f>
        <v xml:space="preserve">W3-A/0278/HK.05/I/2022 </v>
      </c>
      <c r="Q4" s="12">
        <f>VLOOKUP(P1,Data!B2:O361,3,TRUE)</f>
        <v>44575</v>
      </c>
      <c r="R4" s="13" t="str">
        <f>VLOOKUP(P1,Data!B2:O361,4,TRUE)</f>
        <v>2/Pdt.G/2022/PTA.Pdg</v>
      </c>
      <c r="S4" s="14">
        <f>VLOOKUP(P1,Data!B2:O361,5,TRUE)</f>
        <v>44574</v>
      </c>
      <c r="T4" s="11" t="str">
        <f>VLOOKUP(P1,Data!B2:O361,6,TRUE)</f>
        <v>Painan</v>
      </c>
      <c r="U4" s="15" t="str">
        <f>VLOOKUP(P1,Data!B2:O361,7,TRUE)</f>
        <v>591/Pdt.G/2021/PA.Pn</v>
      </c>
      <c r="V4" s="12">
        <f>VLOOKUP(P1,Data!B2:O361,8,TRUE)</f>
        <v>44529</v>
      </c>
      <c r="W4" s="11" t="str">
        <f>VLOOKUP(P1,Data!B2:O361,9,TRUE)</f>
        <v>W3-A12/185/HK.05/I/2022</v>
      </c>
      <c r="X4" s="11">
        <f>VLOOKUP(P1,Data!B2:O361,10,TRUE)</f>
        <v>44572</v>
      </c>
      <c r="Y4" s="11" t="str">
        <f>VLOOKUP(P1,Data!B2:O361,11,TRUE)</f>
        <v>Rofianto bin Syamsir</v>
      </c>
      <c r="Z4" s="11" t="str">
        <f>VLOOKUP(P1,Data!B2:O361,12,TRUE)</f>
        <v>Jl. Piai, Nomor 30 RT/RW 01/06, Kel. Tanah Siarah Piai Nan XX, Kec. Lubuk Begalung, Kota Padang</v>
      </c>
      <c r="AA4" s="11" t="str">
        <f>VLOOKUP(P1,Data!B2:O361,13,TRUE)</f>
        <v>Wili Yunita binti Arman</v>
      </c>
      <c r="AB4" s="11" t="str">
        <f>VLOOKUP(P1,Data!B2:O361,14,TRUE)</f>
        <v>Jl. Bungo Tanjung, Kampung Tanjung Sawah, Nagari Nanggalo, Kecamatan Koto XI Tarusan, Kab. Pesisir Selatan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49" t="str">
        <f>"Penerimaan dan Registrasi Perkara Banding Nomor  "&amp;R4</f>
        <v>Penerimaan dan Registrasi Perkara Banding Nomor  2/Pdt.G/2022/PTA.Pdg</v>
      </c>
      <c r="F6" s="49"/>
      <c r="G6" s="49"/>
      <c r="H6" s="49"/>
      <c r="I6" s="49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Painan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47" t="s">
        <v>295</v>
      </c>
      <c r="F14" s="47"/>
      <c r="G14" s="47"/>
      <c r="H14" s="47"/>
      <c r="I14" s="47"/>
      <c r="J14" s="47"/>
      <c r="K14" s="47"/>
      <c r="L14" s="47"/>
      <c r="M14" s="47"/>
    </row>
    <row r="16" spans="2:28" x14ac:dyDescent="0.25">
      <c r="G16" s="4" t="str">
        <f>Y4&amp; " sebagai Pembanding"</f>
        <v>Rofianto bin Syamsir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Wili Yunita binti Arman sebagai Terbanding</v>
      </c>
    </row>
    <row r="22" spans="5:13" ht="100.5" customHeight="1" x14ac:dyDescent="0.25">
      <c r="E22" s="47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Painan Nomor 591/Pdt.G/2021/PA.Pn tanggal 29 November 2021 yang Saudara kirimkan dengan surat pengantar Nomor  W3-A12/185/HK.05/I/2022 tanggal 11 Januari 2022 telah kami terima dan telah didaftarkan dalam Buku Register banding Pengadilan Tinggi Agama Padang, nomor 2/Pdt.G/2022/PTA.Pdg tanggal 13 Januari 2022</v>
      </c>
      <c r="F22" s="47"/>
      <c r="G22" s="47"/>
      <c r="H22" s="47"/>
      <c r="I22" s="47"/>
      <c r="J22" s="47"/>
      <c r="K22" s="47"/>
      <c r="L22" s="47"/>
      <c r="M22" s="47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231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344</v>
      </c>
    </row>
    <row r="34" spans="2:15" x14ac:dyDescent="0.25">
      <c r="B34" s="2" t="s">
        <v>12</v>
      </c>
    </row>
    <row r="35" spans="2:15" x14ac:dyDescent="0.25">
      <c r="B35" s="6" t="str">
        <f>"1. "&amp;Y4</f>
        <v>1. Rofianto bin Syamsir</v>
      </c>
      <c r="C35" s="6"/>
    </row>
    <row r="36" spans="2:15" ht="35.25" customHeight="1" x14ac:dyDescent="0.25">
      <c r="C36" s="48" t="str">
        <f>"Tempat Tinggal di "&amp;Z4</f>
        <v>Tempat Tinggal di Jl. Piai, Nomor 30 RT/RW 01/06, Kel. Tanah Siarah Piai Nan XX, Kec. Lubuk Begalung, Kota Padang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Wili Yunita binti Arman</v>
      </c>
      <c r="C38" s="3"/>
    </row>
    <row r="39" spans="2:15" ht="33" customHeight="1" x14ac:dyDescent="0.25">
      <c r="C39" s="47" t="str">
        <f>"Tempat tinggal di "&amp;AB4</f>
        <v>Tempat tinggal di Jl. Bungo Tanjung, Kampung Tanjung Sawah, Nagari Nanggalo, Kecamatan Koto XI Tarusan, Kab. Pesisir Selatan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1" spans="2:15" x14ac:dyDescent="0.25">
      <c r="O41" s="2">
        <v>8116666602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5"/>
  <sheetViews>
    <sheetView tabSelected="1" zoomScale="81" zoomScaleNormal="90" workbookViewId="0">
      <pane ySplit="2" topLeftCell="A29" activePane="bottomLeft" state="frozen"/>
      <selection pane="bottomLeft" activeCell="K36" sqref="K36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11.57031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3" t="s">
        <v>13</v>
      </c>
      <c r="Q1" s="55" t="s">
        <v>112</v>
      </c>
      <c r="R1" s="55" t="s">
        <v>113</v>
      </c>
      <c r="S1" s="55" t="s">
        <v>114</v>
      </c>
      <c r="T1" s="55" t="s">
        <v>115</v>
      </c>
      <c r="U1" s="50" t="s">
        <v>116</v>
      </c>
      <c r="V1" s="51"/>
      <c r="W1" s="51"/>
      <c r="X1" s="52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16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4"/>
      <c r="Q2" s="56"/>
      <c r="R2" s="56"/>
      <c r="S2" s="56"/>
      <c r="T2" s="56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  <row r="33" spans="2:15" x14ac:dyDescent="0.25">
      <c r="B33" s="38">
        <v>30</v>
      </c>
      <c r="C33" s="41" t="s">
        <v>334</v>
      </c>
      <c r="D33" s="35">
        <v>44551</v>
      </c>
      <c r="E33" s="24" t="s">
        <v>320</v>
      </c>
      <c r="F33" s="35">
        <v>44547</v>
      </c>
      <c r="G33" t="s">
        <v>58</v>
      </c>
      <c r="H33" t="s">
        <v>322</v>
      </c>
      <c r="I33" s="37">
        <v>44508</v>
      </c>
      <c r="J33" t="s">
        <v>333</v>
      </c>
      <c r="K33" s="37">
        <v>44544</v>
      </c>
      <c r="L33" t="s">
        <v>323</v>
      </c>
      <c r="M33" t="s">
        <v>326</v>
      </c>
      <c r="N33" t="s">
        <v>324</v>
      </c>
      <c r="O33" t="s">
        <v>325</v>
      </c>
    </row>
    <row r="34" spans="2:15" ht="90" x14ac:dyDescent="0.25">
      <c r="B34" s="38">
        <v>31</v>
      </c>
      <c r="C34" s="34" t="s">
        <v>335</v>
      </c>
      <c r="D34" s="35">
        <v>44551</v>
      </c>
      <c r="E34" s="24" t="s">
        <v>321</v>
      </c>
      <c r="F34" s="35">
        <v>44550</v>
      </c>
      <c r="G34" t="s">
        <v>58</v>
      </c>
      <c r="H34" t="s">
        <v>331</v>
      </c>
      <c r="I34" s="37">
        <v>44524</v>
      </c>
      <c r="J34" t="s">
        <v>332</v>
      </c>
      <c r="K34" s="37">
        <v>44544</v>
      </c>
      <c r="L34" t="s">
        <v>328</v>
      </c>
      <c r="M34" t="s">
        <v>327</v>
      </c>
      <c r="N34" t="s">
        <v>329</v>
      </c>
      <c r="O34" t="s">
        <v>330</v>
      </c>
    </row>
    <row r="35" spans="2:15" x14ac:dyDescent="0.25">
      <c r="B35" s="38">
        <v>32</v>
      </c>
      <c r="C35" s="41" t="s">
        <v>343</v>
      </c>
      <c r="D35" s="35">
        <v>44575</v>
      </c>
      <c r="E35" s="38" t="s">
        <v>336</v>
      </c>
      <c r="F35" s="35">
        <v>44574</v>
      </c>
      <c r="G35" t="s">
        <v>27</v>
      </c>
      <c r="H35" t="s">
        <v>337</v>
      </c>
      <c r="I35" s="37">
        <v>44529</v>
      </c>
      <c r="J35" t="s">
        <v>338</v>
      </c>
      <c r="K35" s="37">
        <v>44572</v>
      </c>
      <c r="L35" t="s">
        <v>339</v>
      </c>
      <c r="M35" s="37" t="s">
        <v>341</v>
      </c>
      <c r="N35" t="s">
        <v>340</v>
      </c>
      <c r="O35" s="37" t="s">
        <v>342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2022-01-14T03:54:31Z</cp:lastPrinted>
  <dcterms:created xsi:type="dcterms:W3CDTF">2021-01-13T04:28:21Z</dcterms:created>
  <dcterms:modified xsi:type="dcterms:W3CDTF">2022-01-17T08:45:35Z</dcterms:modified>
</cp:coreProperties>
</file>