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O4" i="1"/>
  <c r="E22" i="1" l="1"/>
  <c r="F10" i="1"/>
  <c r="B38" i="1"/>
  <c r="B35" i="1"/>
</calcChain>
</file>

<file path=xl/sharedStrings.xml><?xml version="1.0" encoding="utf-8"?>
<sst xmlns="http://schemas.openxmlformats.org/spreadsheetml/2006/main" count="436" uniqueCount="297">
  <si>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</si>
  <si>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</si>
  <si>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</si>
  <si>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</si>
  <si>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</si>
  <si>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</si>
  <si>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</si>
  <si>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</si>
  <si>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</si>
  <si>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</si>
  <si>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</si>
  <si>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</si>
  <si>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</si>
  <si>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</si>
  <si>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</si>
  <si>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</si>
  <si>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</si>
  <si>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</si>
  <si>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</si>
  <si>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</si>
  <si>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</si>
  <si>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</si>
  <si>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</si>
  <si>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</si>
  <si>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</si>
  <si>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</si>
  <si>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</si>
  <si>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</si>
  <si>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</si>
  <si>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</si>
  <si>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</si>
  <si>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</si>
  <si>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</si>
  <si>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</si>
  <si>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</si>
  <si>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</si>
  <si>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</si>
  <si>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</si>
  <si>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</si>
  <si>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</si>
  <si>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</si>
  <si>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</si>
  <si>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</si>
  <si>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</si>
  <si>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</si>
  <si>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</si>
  <si>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</si>
  <si>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</si>
  <si>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</si>
  <si>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</si>
  <si>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</si>
  <si>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</si>
  <si>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</si>
  <si>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</si>
  <si>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</si>
  <si>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</si>
  <si>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</si>
  <si>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</si>
  <si>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</si>
  <si>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</si>
  <si>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</si>
  <si>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</si>
  <si>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</si>
  <si>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</si>
  <si>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</si>
  <si>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</si>
  <si>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</si>
  <si>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</si>
  <si>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</si>
  <si>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</si>
  <si>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</si>
  <si>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</si>
  <si>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</si>
  <si>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</si>
  <si>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</si>
  <si>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</si>
  <si>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</si>
  <si>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</si>
  <si>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</si>
  <si>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</si>
  <si>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</si>
  <si>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</si>
  <si>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</si>
  <si>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</si>
  <si>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</si>
  <si>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</si>
  <si>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</si>
  <si>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</si>
  <si>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</si>
  <si>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</si>
  <si>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</si>
  <si>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</si>
  <si>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</si>
  <si>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</si>
  <si>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</si>
  <si>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</si>
  <si>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</si>
  <si>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</si>
  <si>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</si>
  <si>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</si>
  <si>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</si>
  <si>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</si>
  <si>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</si>
  <si>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</si>
  <si>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</si>
  <si>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</si>
  <si>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</si>
  <si>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</si>
  <si>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</si>
  <si>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</si>
  <si>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</si>
  <si>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</si>
  <si>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</si>
  <si>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</si>
  <si>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</si>
  <si>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</si>
  <si>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</si>
  <si>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</si>
  <si>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</si>
  <si>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</si>
  <si>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</si>
  <si>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</si>
  <si>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</si>
  <si>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</si>
  <si>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</si>
  <si>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</si>
  <si>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</si>
  <si>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</si>
  <si>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</si>
  <si>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</si>
  <si>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</si>
  <si>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</si>
  <si>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</si>
  <si>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</si>
  <si>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</si>
  <si>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</si>
  <si>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</si>
  <si>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</si>
  <si>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</si>
  <si>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</si>
  <si>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</si>
  <si>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</si>
  <si>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</si>
  <si>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</si>
  <si>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</si>
  <si>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</si>
  <si>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</si>
  <si>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</si>
  <si>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</si>
  <si>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</si>
  <si>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</si>
  <si>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</si>
  <si>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</si>
  <si>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</si>
  <si>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</si>
  <si>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</si>
  <si>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</si>
  <si>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</si>
  <si>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</si>
  <si>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</si>
  <si>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</si>
  <si>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</si>
  <si>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</si>
  <si>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</si>
  <si>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</si>
  <si>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</si>
  <si>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</si>
  <si>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</si>
  <si>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</si>
  <si>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</si>
  <si>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</si>
  <si>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</si>
  <si>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</si>
  <si>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</si>
  <si>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</si>
  <si>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</si>
  <si>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</si>
  <si>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</si>
  <si>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</si>
  <si>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</si>
  <si>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</si>
  <si>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</si>
  <si>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</si>
  <si>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</si>
  <si>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</si>
  <si>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</si>
  <si>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</si>
  <si>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</si>
  <si>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</si>
  <si>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</si>
  <si>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</si>
  <si>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</si>
  <si>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</si>
  <si>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</si>
  <si>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</si>
  <si>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</si>
  <si>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</si>
  <si>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</si>
  <si>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</si>
  <si>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</si>
  <si>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</si>
  <si>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</si>
  <si>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</si>
  <si>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</si>
  <si>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</si>
  <si>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</si>
  <si>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</si>
  <si>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</si>
  <si>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</si>
  <si>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</si>
  <si>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</si>
  <si>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</si>
  <si>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</si>
  <si>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</si>
  <si>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</si>
  <si>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</si>
  <si>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</si>
  <si>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</si>
  <si>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</si>
  <si>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</si>
  <si>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</si>
  <si>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</si>
  <si>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</si>
  <si>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</si>
  <si>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</si>
  <si>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</si>
  <si>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</si>
  <si>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</si>
  <si>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</si>
  <si>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</si>
  <si>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</si>
  <si>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</si>
  <si>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Drs. Abd. Khalik, S.H., M.H.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</si>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</sst>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182964</xdr:rowOff>
    </xdr:from>
    <xdr:to>
      <xdr:col>16</xdr:col>
      <xdr:colOff>540768</xdr:colOff>
      <xdr:row>31</xdr:row>
      <xdr:rowOff>147539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917" y="7665381"/>
          <a:ext cx="1345102" cy="76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9" zoomScale="90" zoomScaleNormal="100" zoomScaleSheetLayoutView="90" workbookViewId="0">
      <selection activeCell="E6" sqref="E6:I6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271</v>
      </c>
      <c r="M4" s="25" t="s">
        <v>269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8" t="s">
        <v>268</v>
      </c>
      <c r="F6" s="48"/>
      <c r="G6" s="48"/>
      <c r="H6" s="48"/>
      <c r="I6" s="48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267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6" t="s">
        <v>47</v>
      </c>
      <c r="F14" s="46"/>
      <c r="G14" s="46"/>
      <c r="H14" s="46"/>
      <c r="I14" s="46"/>
      <c r="J14" s="46"/>
      <c r="K14" s="46"/>
      <c r="L14" s="46"/>
      <c r="M14" s="46"/>
    </row>
    <row r="15" spans="2:28" ht="9" customHeight="1" x14ac:dyDescent="0.25"/>
    <row r="16" spans="2:28" x14ac:dyDescent="0.25">
      <c r="G16" s="4" t="s">
        <v>266</v>
      </c>
    </row>
    <row r="17" spans="5:13" x14ac:dyDescent="0.25">
      <c r="G17" s="4" t="s">
        <v>265</v>
      </c>
    </row>
    <row r="18" spans="5:13" x14ac:dyDescent="0.25">
      <c r="H18" s="2" t="s">
        <v>9</v>
      </c>
    </row>
    <row r="19" spans="5:13" x14ac:dyDescent="0.25">
      <c r="G19" s="4" t="s">
        <v>264</v>
      </c>
      <c r="M19" s="2" t="s">
        <v>49</v>
      </c>
    </row>
    <row r="20" spans="5:13" ht="16.5" customHeight="1" x14ac:dyDescent="0.25">
      <c r="G20" s="4" t="s">
        <v>263</v>
      </c>
    </row>
    <row r="21" spans="5:13" ht="15.75" customHeight="1" x14ac:dyDescent="0.25">
      <c r="G21" s="4" t="s">
        <v>262</v>
      </c>
    </row>
    <row r="22" spans="5:13" ht="15.75" customHeight="1" x14ac:dyDescent="0.25">
      <c r="G22" s="4" t="s">
        <v>261</v>
      </c>
    </row>
    <row r="23" spans="5:13" ht="15.75" customHeight="1" x14ac:dyDescent="0.25">
      <c r="G23" s="4" t="s">
        <v>260</v>
      </c>
    </row>
    <row r="24" spans="5:13" ht="15.75" customHeight="1" x14ac:dyDescent="0.25">
      <c r="G24" s="4" t="s">
        <v>259</v>
      </c>
    </row>
    <row r="25" spans="5:13" ht="15.75" customHeight="1" x14ac:dyDescent="0.25">
      <c r="G25" s="4" t="s">
        <v>258</v>
      </c>
    </row>
    <row r="26" spans="5:13" ht="15.75" customHeight="1" x14ac:dyDescent="0.25">
      <c r="G26" s="4" t="s">
        <v>257</v>
      </c>
    </row>
    <row r="27" spans="5:13" ht="15.75" customHeight="1" x14ac:dyDescent="0.25">
      <c r="G27" s="4" t="s">
        <v>256</v>
      </c>
    </row>
    <row r="28" spans="5:13" ht="9.75" customHeight="1" x14ac:dyDescent="0.25"/>
    <row r="29" spans="5:13" ht="100.5" customHeight="1" x14ac:dyDescent="0.25">
      <c r="E29" s="46" t="s">
        <v>255</v>
      </c>
      <c r="F29" s="46"/>
      <c r="G29" s="46"/>
      <c r="H29" s="46"/>
      <c r="I29" s="46"/>
      <c r="J29" s="46"/>
      <c r="K29" s="46"/>
      <c r="L29" s="46"/>
      <c r="M29" s="46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270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254</v>
      </c>
      <c r="C42" s="6"/>
    </row>
    <row r="43" spans="2:13" ht="44.25" customHeight="1" x14ac:dyDescent="0.25">
      <c r="C43" s="47" t="s">
        <v>253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252</v>
      </c>
      <c r="C45" s="3"/>
    </row>
    <row r="46" spans="2:13" ht="33" customHeight="1" x14ac:dyDescent="0.25">
      <c r="C46" s="46" t="s">
        <v>251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</row>
    <row r="47" spans="2:13" ht="4.5" customHeight="1" x14ac:dyDescent="0.25"/>
    <row r="48" spans="2:13" x14ac:dyDescent="0.25">
      <c r="B48" s="8" t="s">
        <v>250</v>
      </c>
      <c r="C48" s="3"/>
    </row>
    <row r="49" spans="2:13" ht="48" customHeight="1" x14ac:dyDescent="0.25">
      <c r="C49" s="46" t="s">
        <v>249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2:13" ht="3" customHeight="1" x14ac:dyDescent="0.25"/>
    <row r="51" spans="2:13" x14ac:dyDescent="0.25">
      <c r="B51" s="8" t="s">
        <v>248</v>
      </c>
      <c r="C51" s="3"/>
    </row>
    <row r="52" spans="2:13" ht="48.75" customHeight="1" x14ac:dyDescent="0.25">
      <c r="C52" s="46" t="s">
        <v>247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</row>
    <row r="53" spans="2:13" x14ac:dyDescent="0.25">
      <c r="B53" s="45" t="s">
        <v>246</v>
      </c>
      <c r="C53" s="6"/>
    </row>
    <row r="54" spans="2:13" ht="32.25" customHeight="1" x14ac:dyDescent="0.25">
      <c r="C54" s="46" t="s">
        <v>245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2:13" x14ac:dyDescent="0.25">
      <c r="B55" s="42" t="s">
        <v>244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46" t="s">
        <v>243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2:13" x14ac:dyDescent="0.25">
      <c r="B57" s="8" t="s">
        <v>242</v>
      </c>
      <c r="C57" s="3"/>
    </row>
    <row r="58" spans="2:13" ht="48.75" customHeight="1" x14ac:dyDescent="0.25">
      <c r="C58" s="46" t="s">
        <v>241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2:13" x14ac:dyDescent="0.25">
      <c r="B59" s="42" t="s">
        <v>240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46" t="s">
        <v>239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2:13" x14ac:dyDescent="0.25">
      <c r="B61" s="42" t="s">
        <v>238</v>
      </c>
      <c r="C61" s="3"/>
    </row>
    <row r="62" spans="2:13" ht="48.75" customHeight="1" x14ac:dyDescent="0.25">
      <c r="C62" s="46" t="s">
        <v>237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2:13" x14ac:dyDescent="0.25">
      <c r="B63" s="42" t="s">
        <v>236</v>
      </c>
      <c r="C63" s="3"/>
    </row>
    <row r="64" spans="2:13" ht="55.5" customHeight="1" x14ac:dyDescent="0.25">
      <c r="C64" s="46" t="s">
        <v>235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2:13" x14ac:dyDescent="0.25">
      <c r="B65" s="42" t="s">
        <v>234</v>
      </c>
      <c r="C65" s="3"/>
    </row>
    <row r="66" spans="2:13" ht="48.75" customHeight="1" x14ac:dyDescent="0.25">
      <c r="C66" s="46" t="s">
        <v>233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2:13" ht="47.25" customHeight="1" x14ac:dyDescent="0.25"/>
    <row r="71" spans="2:13" ht="31.5" customHeight="1" x14ac:dyDescent="0.25"/>
  </sheetData>
  <mergeCells count="14">
    <mergeCell ref="E6:I6"/>
    <mergeCell ref="E14:M14"/>
    <mergeCell ref="E29:M29"/>
    <mergeCell ref="C43:M43"/>
    <mergeCell ref="C46:M46"/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45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8" t="s">
        <v>196</v>
      </c>
      <c r="F6" s="48"/>
      <c r="G6" s="48"/>
      <c r="H6" s="48"/>
      <c r="I6" s="48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6" t="s">
        <v>47</v>
      </c>
      <c r="F14" s="46"/>
      <c r="G14" s="46"/>
      <c r="H14" s="46"/>
      <c r="I14" s="46"/>
      <c r="J14" s="46"/>
      <c r="K14" s="46"/>
      <c r="L14" s="46"/>
      <c r="M14" s="46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46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46"/>
      <c r="G24" s="46"/>
      <c r="H24" s="46"/>
      <c r="I24" s="46"/>
      <c r="J24" s="46"/>
      <c r="K24" s="46"/>
      <c r="L24" s="46"/>
      <c r="M24" s="46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47" t="s">
        <v>209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46" t="s">
        <v>210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46" t="s">
        <v>211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46" t="s">
        <v>212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9"/>
  <sheetViews>
    <sheetView tabSelected="1" view="pageBreakPreview" topLeftCell="A19" zoomScale="85" zoomScaleNormal="100" zoomScaleSheetLayoutView="85" workbookViewId="0">
      <selection activeCell="P6" sqref="P6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26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>W3-A/3019/HK.05/XI/2021</v>
      </c>
      <c r="M4" s="25" t="str">
        <f>"Padang,  "&amp;TEXT(Q4,"dd Mmmm yyyy")</f>
        <v>Padang,  16 November 2021</v>
      </c>
      <c r="O4" s="11">
        <f>VLOOKUP(P1,Data!B2:O361,1,TRUE)</f>
        <v>26</v>
      </c>
      <c r="P4" s="11" t="str">
        <f>VLOOKUP(P1,Data!B2:O361,2,TRUE)</f>
        <v>W3-A/3019/HK.05/XI/2021</v>
      </c>
      <c r="Q4" s="12">
        <f>VLOOKUP(P1,Data!B2:O361,3,TRUE)</f>
        <v>44516</v>
      </c>
      <c r="R4" s="13" t="str">
        <f>VLOOKUP(P1,Data!B2:O361,4,TRUE)</f>
        <v>47/Pdt.G/2021/PTA.Pdg</v>
      </c>
      <c r="S4" s="14">
        <f>VLOOKUP(P1,Data!B2:O361,5,TRUE)</f>
        <v>44515</v>
      </c>
      <c r="T4" s="11" t="str">
        <f>VLOOKUP(P1,Data!B2:O361,6,TRUE)</f>
        <v>Solok</v>
      </c>
      <c r="U4" s="15" t="str">
        <f>VLOOKUP(P1,Data!B2:O361,7,TRUE)</f>
        <v>302/Pdt.G/2021/PA.Slk</v>
      </c>
      <c r="V4" s="12">
        <f>VLOOKUP(P1,Data!B2:O361,8,TRUE)</f>
        <v>0</v>
      </c>
      <c r="W4" s="11" t="str">
        <f>VLOOKUP(P1,Data!B2:O361,9,TRUE)</f>
        <v>W3.A-7/1122/HK.05/XI/2021</v>
      </c>
      <c r="X4" s="11">
        <f>VLOOKUP(P1,Data!B2:O361,10,TRUE)</f>
        <v>44511</v>
      </c>
      <c r="Y4" s="11" t="str">
        <f>VLOOKUP(P1,Data!B2:O361,11,TRUE)</f>
        <v xml:space="preserve"> Bakhrizal bin Tazar</v>
      </c>
      <c r="Z4" s="11" t="str">
        <f>VLOOKUP(P1,Data!B2:O361,12,TRUE)</f>
        <v>Jorong Gando, Nagari Gaung, Kecamatan Kubung, Kabupaten Solok.</v>
      </c>
      <c r="AA4" s="11" t="str">
        <f>VLOOKUP(P1,Data!B2:O361,13,TRUE)</f>
        <v>Desi Putri binti Safri</v>
      </c>
      <c r="AB4" s="11" t="str">
        <f>VLOOKUP(P1,Data!B2:O361,14,TRUE)</f>
        <v>Banda Simpang Tigo, Jorong Kasiak, Nagari Koto Sani, Kecamatan X Koto, Singkarang, Kabupaten Solok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8" t="str">
        <f>"Penerimaan dan Registrasi Perkara Banding Nomor  "&amp;R4</f>
        <v>Penerimaan dan Registrasi Perkara Banding Nomor  47/Pdt.G/2021/PTA.Pdg</v>
      </c>
      <c r="F6" s="48"/>
      <c r="G6" s="48"/>
      <c r="H6" s="48"/>
      <c r="I6" s="48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Solok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6" t="s">
        <v>296</v>
      </c>
      <c r="F14" s="46"/>
      <c r="G14" s="46"/>
      <c r="H14" s="46"/>
      <c r="I14" s="46"/>
      <c r="J14" s="46"/>
      <c r="K14" s="46"/>
      <c r="L14" s="46"/>
      <c r="M14" s="46"/>
    </row>
    <row r="16" spans="2:28" x14ac:dyDescent="0.25">
      <c r="G16" s="4" t="str">
        <f>Y4&amp; " sebagai Pembanding"</f>
        <v xml:space="preserve"> Bakhrizal bin Tazar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Desi Putri binti Safri sebagai Terbanding</v>
      </c>
    </row>
    <row r="22" spans="5:13" ht="100.5" customHeight="1" x14ac:dyDescent="0.25">
      <c r="E22" s="46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Solok Nomor 302/Pdt.G/2021/PA.Slk tanggal 00 Januari 1900 yang Saudara kirimkan dengan surat pengantar Nomor  W3.A-7/1122/HK.05/XI/2021 tanggal 11 November 2021 telah kami terima dan telah didaftarkan dalam Buku Register banding Pengadilan Tinggi Agama Padang, nomor 47/Pdt.G/2021/PTA.Pdg tanggal 15 November 2021</v>
      </c>
      <c r="F22" s="46"/>
      <c r="G22" s="46"/>
      <c r="H22" s="46"/>
      <c r="I22" s="46"/>
      <c r="J22" s="46"/>
      <c r="K22" s="46"/>
      <c r="L22" s="46"/>
      <c r="M22" s="46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231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232</v>
      </c>
    </row>
    <row r="34" spans="2:13" x14ac:dyDescent="0.25">
      <c r="B34" s="2" t="s">
        <v>12</v>
      </c>
    </row>
    <row r="35" spans="2:13" x14ac:dyDescent="0.25">
      <c r="B35" s="6" t="str">
        <f>"1. "&amp;Y4</f>
        <v>1.  Bakhrizal bin Tazar</v>
      </c>
      <c r="C35" s="6"/>
    </row>
    <row r="36" spans="2:13" ht="35.25" customHeight="1" x14ac:dyDescent="0.25">
      <c r="C36" s="47" t="str">
        <f>"Tempat Tinggal di "&amp;Z4</f>
        <v>Tempat Tinggal di Jorong Gando, Nagari Gaung, Kecamatan Kubung, Kabupaten Solok.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2:13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x14ac:dyDescent="0.25">
      <c r="B38" s="8" t="str">
        <f>"2. "&amp;AA4</f>
        <v>2. Desi Putri binti Safri</v>
      </c>
      <c r="C38" s="3"/>
    </row>
    <row r="39" spans="2:13" ht="33" customHeight="1" x14ac:dyDescent="0.25">
      <c r="C39" s="46" t="str">
        <f>"Tempat tinggal di "&amp;AB4</f>
        <v>Tempat tinggal di Banda Simpang Tigo, Jorong Kasiak, Nagari Koto Sani, Kecamatan X Koto, Singkarang, Kabupaten Solok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"/>
  <sheetViews>
    <sheetView zoomScale="90" zoomScaleNormal="90" workbookViewId="0">
      <pane ySplit="2" topLeftCell="A21" activePane="bottomLeft" state="frozen"/>
      <selection pane="bottomLeft" activeCell="C31" sqref="C31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13.140625" customWidth="1"/>
    <col min="9" max="9" width="11.57031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2" t="s">
        <v>13</v>
      </c>
      <c r="Q1" s="54" t="s">
        <v>112</v>
      </c>
      <c r="R1" s="54" t="s">
        <v>113</v>
      </c>
      <c r="S1" s="54" t="s">
        <v>114</v>
      </c>
      <c r="T1" s="54" t="s">
        <v>115</v>
      </c>
      <c r="U1" s="49" t="s">
        <v>116</v>
      </c>
      <c r="V1" s="50"/>
      <c r="W1" s="50"/>
      <c r="X1" s="51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16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3"/>
      <c r="Q2" s="55"/>
      <c r="R2" s="55"/>
      <c r="S2" s="55"/>
      <c r="T2" s="55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280</v>
      </c>
      <c r="D27" s="35">
        <v>44474</v>
      </c>
      <c r="E27" s="24" t="s">
        <v>272</v>
      </c>
      <c r="F27" s="35">
        <v>44473</v>
      </c>
      <c r="G27" t="s">
        <v>273</v>
      </c>
      <c r="H27" t="s">
        <v>274</v>
      </c>
      <c r="I27" s="37">
        <v>44432</v>
      </c>
      <c r="J27" t="s">
        <v>275</v>
      </c>
      <c r="K27" s="35">
        <v>44469</v>
      </c>
      <c r="L27" t="s">
        <v>276</v>
      </c>
      <c r="M27" t="s">
        <v>278</v>
      </c>
      <c r="N27" t="s">
        <v>277</v>
      </c>
      <c r="O27" t="s">
        <v>279</v>
      </c>
    </row>
    <row r="28" spans="2:15" ht="45" x14ac:dyDescent="0.25">
      <c r="B28" s="38">
        <v>25</v>
      </c>
      <c r="C28" s="34" t="s">
        <v>294</v>
      </c>
      <c r="D28" s="35">
        <v>44516</v>
      </c>
      <c r="E28" s="24" t="s">
        <v>281</v>
      </c>
      <c r="F28" s="35">
        <v>44515</v>
      </c>
      <c r="G28" t="s">
        <v>273</v>
      </c>
      <c r="H28" t="s">
        <v>283</v>
      </c>
      <c r="J28" t="s">
        <v>285</v>
      </c>
      <c r="K28" s="35">
        <v>44509</v>
      </c>
      <c r="L28" t="s">
        <v>287</v>
      </c>
      <c r="M28" t="s">
        <v>291</v>
      </c>
      <c r="N28" t="s">
        <v>288</v>
      </c>
      <c r="O28" t="s">
        <v>291</v>
      </c>
    </row>
    <row r="29" spans="2:15" x14ac:dyDescent="0.25">
      <c r="B29" s="38">
        <v>26</v>
      </c>
      <c r="C29" s="41" t="s">
        <v>295</v>
      </c>
      <c r="D29" s="35">
        <v>44516</v>
      </c>
      <c r="E29" s="24" t="s">
        <v>282</v>
      </c>
      <c r="F29" s="35">
        <v>44515</v>
      </c>
      <c r="G29" t="s">
        <v>267</v>
      </c>
      <c r="H29" t="s">
        <v>284</v>
      </c>
      <c r="J29" t="s">
        <v>286</v>
      </c>
      <c r="K29" s="35">
        <v>44511</v>
      </c>
      <c r="L29" t="s">
        <v>289</v>
      </c>
      <c r="M29" t="s">
        <v>292</v>
      </c>
      <c r="N29" t="s">
        <v>290</v>
      </c>
      <c r="O29" t="s">
        <v>293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2021-11-16T03:28:14Z</cp:lastPrinted>
  <dcterms:created xsi:type="dcterms:W3CDTF">2021-01-13T04:28:21Z</dcterms:created>
  <dcterms:modified xsi:type="dcterms:W3CDTF">2021-11-16T03:30:04Z</dcterms:modified>
</cp:coreProperties>
</file>