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20730" windowHeight="10305"/>
  </bookViews>
  <sheets>
    <sheet name="RAB" sheetId="12" r:id="rId1"/>
  </sheets>
  <definedNames>
    <definedName name="_xlnm.Print_Area" localSheetId="0">RAB!$B$1:$K$101</definedName>
  </definedNames>
  <calcPr calcId="144525"/>
</workbook>
</file>

<file path=xl/calcChain.xml><?xml version="1.0" encoding="utf-8"?>
<calcChain xmlns="http://schemas.openxmlformats.org/spreadsheetml/2006/main">
  <c r="K77" i="12" l="1"/>
  <c r="K76" i="12"/>
  <c r="K61" i="12"/>
  <c r="K75" i="12" l="1"/>
  <c r="K94" i="12" l="1"/>
  <c r="K95" i="12"/>
  <c r="K60" i="12" l="1"/>
  <c r="J62" i="12" l="1"/>
  <c r="K62" i="12" l="1"/>
  <c r="O16" i="12"/>
  <c r="O12" i="12"/>
  <c r="C13" i="12" l="1"/>
  <c r="C14" i="12"/>
  <c r="B47" i="12"/>
  <c r="E47" i="12"/>
  <c r="B48" i="12"/>
  <c r="E48" i="12"/>
  <c r="B49" i="12"/>
  <c r="E49" i="12"/>
  <c r="K93" i="12"/>
  <c r="K97" i="12"/>
  <c r="K98" i="12"/>
  <c r="K99" i="12"/>
  <c r="K100" i="12"/>
  <c r="K74" i="12" l="1"/>
  <c r="K101" i="12"/>
  <c r="J19" i="12" s="1"/>
  <c r="K78" i="12" l="1"/>
  <c r="I85" i="12"/>
  <c r="K85" i="12" s="1"/>
  <c r="I86" i="12"/>
  <c r="K86" i="12" s="1"/>
  <c r="K57" i="12"/>
  <c r="K79" i="12" l="1"/>
  <c r="J17" i="12" s="1"/>
  <c r="K87" i="12"/>
  <c r="J18" i="12" s="1"/>
  <c r="K16" i="12" l="1"/>
  <c r="K63" i="12"/>
  <c r="J14" i="12" s="1"/>
  <c r="K58" i="12"/>
  <c r="J13" i="12" s="1"/>
  <c r="K12" i="12" l="1"/>
  <c r="K22" i="12" s="1"/>
  <c r="M12" i="12" s="1"/>
  <c r="K65" i="12"/>
  <c r="M16" i="12" l="1"/>
  <c r="K24" i="12"/>
  <c r="K26" i="12" s="1"/>
  <c r="K28" i="12" s="1"/>
  <c r="N30" i="12" s="1"/>
  <c r="N31" i="12" s="1"/>
</calcChain>
</file>

<file path=xl/sharedStrings.xml><?xml version="1.0" encoding="utf-8"?>
<sst xmlns="http://schemas.openxmlformats.org/spreadsheetml/2006/main" count="204" uniqueCount="92">
  <si>
    <t>Jumlah</t>
  </si>
  <si>
    <t>DIBULATKAN</t>
  </si>
  <si>
    <t>REKAPITULASI HPS</t>
  </si>
  <si>
    <t>PEKERJAAN</t>
  </si>
  <si>
    <t>L O K A S I</t>
  </si>
  <si>
    <t xml:space="preserve"> </t>
  </si>
  <si>
    <t>SUMBER DANA</t>
  </si>
  <si>
    <t>NO</t>
  </si>
  <si>
    <t>U     R     A     I     A     N</t>
  </si>
  <si>
    <t>JUMLAH</t>
  </si>
  <si>
    <t>JUMLAH BIAYA</t>
  </si>
  <si>
    <t>(Rp)</t>
  </si>
  <si>
    <t>( RP )</t>
  </si>
  <si>
    <t>a</t>
  </si>
  <si>
    <t>b</t>
  </si>
  <si>
    <t>c</t>
  </si>
  <si>
    <t>d</t>
  </si>
  <si>
    <t>A</t>
  </si>
  <si>
    <t xml:space="preserve"> BIAYA LANGSUNG PERSONIL</t>
  </si>
  <si>
    <t>I</t>
  </si>
  <si>
    <t>II</t>
  </si>
  <si>
    <t>B</t>
  </si>
  <si>
    <t xml:space="preserve"> BIAYA LANGSUNG NON PERSONIL</t>
  </si>
  <si>
    <t>Biaya Kantor</t>
  </si>
  <si>
    <t>Biaya Bahan Habis Terpakai</t>
  </si>
  <si>
    <t>Biaya Pembuatan Pelaporan dan Biaya Lain-lain</t>
  </si>
  <si>
    <t>TOTAL</t>
  </si>
  <si>
    <t>Pagu</t>
  </si>
  <si>
    <t>Terbilang :</t>
  </si>
  <si>
    <t>Dibuat Oleh :</t>
  </si>
  <si>
    <t>HARGA PERKIRAAN SENDIRI</t>
  </si>
  <si>
    <t>A. RINCIAN  BIAYA LANGSUNG PERSONIL</t>
  </si>
  <si>
    <t>PENGALAMAN</t>
  </si>
  <si>
    <t>BILLING RATE</t>
  </si>
  <si>
    <t>KERJA</t>
  </si>
  <si>
    <t>PERSONIL</t>
  </si>
  <si>
    <t>MAN/MONTH</t>
  </si>
  <si>
    <t>e</t>
  </si>
  <si>
    <t>f</t>
  </si>
  <si>
    <t>g</t>
  </si>
  <si>
    <t>Tenaga Ahli (Profesional Staf)</t>
  </si>
  <si>
    <t>Team Leader (S1. Tek. Arsitektur)</t>
  </si>
  <si>
    <t>Tahun</t>
  </si>
  <si>
    <t>SUB. JUMLAH</t>
  </si>
  <si>
    <t>Tenaga Pendukung (Suporting Staf)</t>
  </si>
  <si>
    <t>Juru Gambar (D3. Tek. Sipil/Arsitektur)</t>
  </si>
  <si>
    <t xml:space="preserve">JUMLAH </t>
  </si>
  <si>
    <t>B. RINCIAN  BIAYA LANGSUNG NON PERSONIL</t>
  </si>
  <si>
    <t>SATUAN</t>
  </si>
  <si>
    <t>VOL</t>
  </si>
  <si>
    <t>BULAN</t>
  </si>
  <si>
    <t>H. SATUAN</t>
  </si>
  <si>
    <t>(RP)</t>
  </si>
  <si>
    <t>Unit</t>
  </si>
  <si>
    <t>2. Biaya Kantor</t>
  </si>
  <si>
    <t>2.1</t>
  </si>
  <si>
    <t xml:space="preserve">Biaya Sewa Peralatan </t>
  </si>
  <si>
    <t>Sewa Printer A3</t>
  </si>
  <si>
    <t>Ls</t>
  </si>
  <si>
    <t>3. Biaya Bahan Habis Terpakai</t>
  </si>
  <si>
    <t xml:space="preserve"> Alat Tulis Kantor</t>
  </si>
  <si>
    <t xml:space="preserve"> Biaya Foto Copy</t>
  </si>
  <si>
    <t>5. Biaya Pembuatan Pelaporan dan Biaya Lain-lain</t>
  </si>
  <si>
    <t>Dokumen Kontrak</t>
  </si>
  <si>
    <t>Buku</t>
  </si>
  <si>
    <t>Laporan Pendahuluan</t>
  </si>
  <si>
    <t>Laporan Antara</t>
  </si>
  <si>
    <t>Laporan Akhir / Dokumen DED :</t>
  </si>
  <si>
    <t>- Dokumen Gambar Rencana DED dan 3D Uk. A3</t>
  </si>
  <si>
    <t>- Dokumen RAB dan Perhitungan Volume/Aktual Chek</t>
  </si>
  <si>
    <t>Buah</t>
  </si>
  <si>
    <t>PEJABAT PEMBUAT KOMITMEN</t>
  </si>
  <si>
    <t>PPN 11 %</t>
  </si>
  <si>
    <t>Estimator (D3. Tek. Sipil/Arsitektur)</t>
  </si>
  <si>
    <t>Sewa Komputer</t>
  </si>
  <si>
    <t>: DIPA APBN TAHUN ANGGARAN 2025</t>
  </si>
  <si>
    <t>- Dokumen Rencana Kerja dan Syarat-Syarat (RKS) dan Spekteknis</t>
  </si>
  <si>
    <t>: PADANG</t>
  </si>
  <si>
    <t>ARSITEK/SIPI</t>
  </si>
  <si>
    <t>- Soft Copy Dokumen Perencanaan Hardist 1 Terra</t>
  </si>
  <si>
    <t>Sewa Laptop</t>
  </si>
  <si>
    <t>Padang ,  Januari. 2025</t>
  </si>
  <si>
    <t>Adm dan Keuangan</t>
  </si>
  <si>
    <t>Sewa Printer A4</t>
  </si>
  <si>
    <t>Sewa Kendaraan Roda 2</t>
  </si>
  <si>
    <t>Tiga puluh tujuh juta empat ratus tiga puluh empat  ribu rupiah</t>
  </si>
  <si>
    <t>ISMAIL,SH.MH</t>
  </si>
  <si>
    <t>NIP.19790820 2003121004</t>
  </si>
  <si>
    <t>PENGADILAN TINGGI AGAMA PADANG</t>
  </si>
  <si>
    <t>D3</t>
  </si>
  <si>
    <t>: PERENCANAAN RENOVASI PTSP  PENGADILAN TINGGI AGAMA PADANG</t>
  </si>
  <si>
    <t>madya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</si>
</sst>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0.0"/>
    <numFmt numFmtId="168" formatCode="_(* #,##0.0_);_(* \(#,##0.0\);_(* &quot;-&quot;_);_(@_)"/>
  </numFmts>
  <fonts count="17" x14ac:knownFonts="1">
    <font>
      <sz val="11"/>
      <color theme="1"/>
      <name val="Calibri"/>
      <family val="2"/>
      <scheme val="minor"/>
    </font>
    <font>
      <sz val="12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rgb="FFFF0000"/>
      <name val="Arial"/>
      <family val="2"/>
    </font>
    <font>
      <b/>
      <u/>
      <sz val="18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u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213">
    <xf numFmtId="0" fontId="0" fillId="0" borderId="0" xfId="0"/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6" fontId="3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64" fontId="5" fillId="0" borderId="0" xfId="1" applyNumberFormat="1" applyFont="1" applyFill="1" applyAlignment="1">
      <alignment vertical="center"/>
    </xf>
    <xf numFmtId="166" fontId="4" fillId="0" borderId="0" xfId="1" applyNumberFormat="1" applyFont="1" applyFill="1" applyAlignment="1">
      <alignment vertical="center"/>
    </xf>
    <xf numFmtId="164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vertical="center"/>
    </xf>
    <xf numFmtId="166" fontId="8" fillId="0" borderId="0" xfId="1" applyNumberFormat="1" applyFont="1" applyFill="1" applyAlignment="1">
      <alignment vertical="center"/>
    </xf>
    <xf numFmtId="168" fontId="3" fillId="0" borderId="0" xfId="1" applyNumberFormat="1" applyFont="1" applyFill="1" applyAlignment="1">
      <alignment vertical="center"/>
    </xf>
    <xf numFmtId="166" fontId="3" fillId="0" borderId="0" xfId="0" applyNumberFormat="1" applyFont="1" applyFill="1" applyAlignment="1">
      <alignment vertical="center"/>
    </xf>
    <xf numFmtId="168" fontId="6" fillId="0" borderId="0" xfId="1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1" applyNumberFormat="1" applyFont="1" applyFill="1" applyAlignment="1">
      <alignment vertical="center"/>
    </xf>
    <xf numFmtId="164" fontId="11" fillId="0" borderId="0" xfId="1" applyNumberFormat="1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166" fontId="10" fillId="0" borderId="0" xfId="1" applyNumberFormat="1" applyFont="1" applyFill="1" applyAlignment="1">
      <alignment vertical="center"/>
    </xf>
    <xf numFmtId="164" fontId="11" fillId="0" borderId="1" xfId="1" applyNumberFormat="1" applyFont="1" applyFill="1" applyBorder="1" applyAlignment="1">
      <alignment horizontal="left" vertical="center"/>
    </xf>
    <xf numFmtId="0" fontId="11" fillId="0" borderId="1" xfId="1" applyNumberFormat="1" applyFont="1" applyFill="1" applyBorder="1" applyAlignment="1">
      <alignment vertical="center"/>
    </xf>
    <xf numFmtId="164" fontId="11" fillId="0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66" fontId="10" fillId="0" borderId="1" xfId="1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6" fontId="10" fillId="0" borderId="0" xfId="1" applyNumberFormat="1" applyFont="1" applyFill="1" applyBorder="1" applyAlignment="1">
      <alignment vertical="center"/>
    </xf>
    <xf numFmtId="166" fontId="10" fillId="0" borderId="0" xfId="1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66" fontId="11" fillId="2" borderId="40" xfId="1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vertical="center"/>
    </xf>
    <xf numFmtId="166" fontId="11" fillId="2" borderId="5" xfId="1" applyNumberFormat="1" applyFont="1" applyFill="1" applyBorder="1" applyAlignment="1">
      <alignment horizontal="center" vertical="center"/>
    </xf>
    <xf numFmtId="166" fontId="11" fillId="2" borderId="41" xfId="1" applyNumberFormat="1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166" fontId="11" fillId="2" borderId="42" xfId="1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0" fillId="0" borderId="22" xfId="0" applyFont="1" applyFill="1" applyBorder="1" applyAlignment="1">
      <alignment horizontal="center" vertical="center"/>
    </xf>
    <xf numFmtId="166" fontId="10" fillId="0" borderId="39" xfId="1" applyNumberFormat="1" applyFont="1" applyFill="1" applyBorder="1" applyAlignment="1">
      <alignment vertical="center"/>
    </xf>
    <xf numFmtId="166" fontId="10" fillId="0" borderId="43" xfId="1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166" fontId="10" fillId="0" borderId="12" xfId="0" applyNumberFormat="1" applyFont="1" applyFill="1" applyBorder="1" applyAlignment="1">
      <alignment horizontal="center" vertical="center"/>
    </xf>
    <xf numFmtId="166" fontId="10" fillId="0" borderId="11" xfId="1" applyNumberFormat="1" applyFont="1" applyFill="1" applyBorder="1" applyAlignment="1">
      <alignment vertical="center"/>
    </xf>
    <xf numFmtId="166" fontId="11" fillId="0" borderId="44" xfId="1" applyNumberFormat="1" applyFont="1" applyFill="1" applyBorder="1" applyAlignment="1">
      <alignment vertical="center"/>
    </xf>
    <xf numFmtId="164" fontId="10" fillId="0" borderId="10" xfId="1" applyNumberFormat="1" applyFont="1" applyFill="1" applyBorder="1" applyAlignment="1">
      <alignment horizontal="right" vertical="center"/>
    </xf>
    <xf numFmtId="164" fontId="10" fillId="0" borderId="23" xfId="0" applyNumberFormat="1" applyFont="1" applyFill="1" applyBorder="1" applyAlignment="1">
      <alignment vertical="center"/>
    </xf>
    <xf numFmtId="166" fontId="10" fillId="0" borderId="44" xfId="1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vertical="center"/>
    </xf>
    <xf numFmtId="164" fontId="10" fillId="0" borderId="24" xfId="1" applyNumberFormat="1" applyFont="1" applyFill="1" applyBorder="1" applyAlignment="1">
      <alignment horizontal="center" vertical="center"/>
    </xf>
    <xf numFmtId="164" fontId="10" fillId="0" borderId="25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166" fontId="10" fillId="0" borderId="26" xfId="0" applyNumberFormat="1" applyFont="1" applyFill="1" applyBorder="1" applyAlignment="1">
      <alignment horizontal="center" vertical="center"/>
    </xf>
    <xf numFmtId="166" fontId="10" fillId="0" borderId="45" xfId="1" applyNumberFormat="1" applyFont="1" applyFill="1" applyBorder="1" applyAlignment="1">
      <alignment vertical="center"/>
    </xf>
    <xf numFmtId="166" fontId="10" fillId="0" borderId="46" xfId="1" applyNumberFormat="1" applyFont="1" applyFill="1" applyBorder="1" applyAlignment="1">
      <alignment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vertical="center"/>
    </xf>
    <xf numFmtId="0" fontId="10" fillId="0" borderId="29" xfId="0" applyFont="1" applyFill="1" applyBorder="1" applyAlignment="1">
      <alignment vertical="center"/>
    </xf>
    <xf numFmtId="0" fontId="10" fillId="0" borderId="29" xfId="0" applyFont="1" applyFill="1" applyBorder="1" applyAlignment="1">
      <alignment horizontal="center" vertical="center"/>
    </xf>
    <xf numFmtId="166" fontId="10" fillId="0" borderId="47" xfId="1" applyNumberFormat="1" applyFont="1" applyFill="1" applyBorder="1" applyAlignment="1">
      <alignment vertical="center"/>
    </xf>
    <xf numFmtId="166" fontId="10" fillId="0" borderId="48" xfId="1" applyNumberFormat="1" applyFont="1" applyFill="1" applyBorder="1" applyAlignment="1">
      <alignment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66" fontId="10" fillId="0" borderId="49" xfId="1" applyNumberFormat="1" applyFont="1" applyFill="1" applyBorder="1" applyAlignment="1">
      <alignment vertical="center"/>
    </xf>
    <xf numFmtId="166" fontId="10" fillId="0" borderId="50" xfId="1" applyNumberFormat="1" applyFont="1" applyFill="1" applyBorder="1" applyAlignment="1">
      <alignment vertical="center"/>
    </xf>
    <xf numFmtId="0" fontId="10" fillId="0" borderId="30" xfId="0" applyFont="1" applyFill="1" applyBorder="1" applyAlignment="1">
      <alignment vertical="center"/>
    </xf>
    <xf numFmtId="0" fontId="10" fillId="0" borderId="49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/>
    </xf>
    <xf numFmtId="166" fontId="11" fillId="0" borderId="50" xfId="1" applyNumberFormat="1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0" fontId="11" fillId="0" borderId="51" xfId="0" applyFont="1" applyFill="1" applyBorder="1" applyAlignment="1">
      <alignment vertical="center"/>
    </xf>
    <xf numFmtId="166" fontId="11" fillId="0" borderId="52" xfId="1" applyNumberFormat="1" applyFont="1" applyFill="1" applyBorder="1" applyAlignment="1">
      <alignment vertical="center"/>
    </xf>
    <xf numFmtId="0" fontId="10" fillId="0" borderId="3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166" fontId="10" fillId="0" borderId="3" xfId="1" applyNumberFormat="1" applyFont="1" applyFill="1" applyBorder="1" applyAlignment="1">
      <alignment vertical="center"/>
    </xf>
    <xf numFmtId="166" fontId="10" fillId="0" borderId="40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66" fontId="11" fillId="0" borderId="0" xfId="1" applyNumberFormat="1" applyFont="1" applyFill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166" fontId="10" fillId="0" borderId="35" xfId="1" applyNumberFormat="1" applyFont="1" applyFill="1" applyBorder="1" applyAlignment="1">
      <alignment vertical="center"/>
    </xf>
    <xf numFmtId="166" fontId="10" fillId="0" borderId="53" xfId="1" applyNumberFormat="1" applyFont="1" applyFill="1" applyBorder="1" applyAlignment="1">
      <alignment vertical="center"/>
    </xf>
    <xf numFmtId="164" fontId="10" fillId="0" borderId="0" xfId="1" applyNumberFormat="1" applyFont="1" applyFill="1" applyAlignment="1">
      <alignment vertical="center"/>
    </xf>
    <xf numFmtId="164" fontId="11" fillId="0" borderId="0" xfId="1" applyNumberFormat="1" applyFont="1" applyFill="1" applyAlignment="1">
      <alignment vertical="center"/>
    </xf>
    <xf numFmtId="164" fontId="14" fillId="0" borderId="0" xfId="1" applyNumberFormat="1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166" fontId="11" fillId="2" borderId="54" xfId="1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66" fontId="11" fillId="2" borderId="55" xfId="1" applyNumberFormat="1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164" fontId="10" fillId="2" borderId="36" xfId="1" applyNumberFormat="1" applyFont="1" applyFill="1" applyBorder="1" applyAlignment="1">
      <alignment horizontal="center" vertical="center"/>
    </xf>
    <xf numFmtId="164" fontId="10" fillId="2" borderId="42" xfId="1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164" fontId="11" fillId="0" borderId="21" xfId="1" applyNumberFormat="1" applyFont="1" applyFill="1" applyBorder="1" applyAlignment="1">
      <alignment vertical="center"/>
    </xf>
    <xf numFmtId="0" fontId="10" fillId="0" borderId="38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3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vertical="center"/>
    </xf>
    <xf numFmtId="166" fontId="10" fillId="0" borderId="38" xfId="1" applyNumberFormat="1" applyFont="1" applyFill="1" applyBorder="1" applyAlignment="1">
      <alignment vertical="center"/>
    </xf>
    <xf numFmtId="164" fontId="10" fillId="0" borderId="10" xfId="1" applyNumberFormat="1" applyFont="1" applyFill="1" applyBorder="1" applyAlignment="1">
      <alignment horizontal="center" vertical="center"/>
    </xf>
    <xf numFmtId="164" fontId="10" fillId="0" borderId="23" xfId="1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1" xfId="1" applyNumberFormat="1" applyFont="1" applyFill="1" applyBorder="1" applyAlignment="1">
      <alignment horizontal="center" vertical="center"/>
    </xf>
    <xf numFmtId="167" fontId="10" fillId="0" borderId="11" xfId="0" applyNumberFormat="1" applyFont="1" applyFill="1" applyBorder="1" applyAlignment="1">
      <alignment horizontal="center" vertical="center"/>
    </xf>
    <xf numFmtId="166" fontId="10" fillId="0" borderId="13" xfId="1" applyNumberFormat="1" applyFont="1" applyFill="1" applyBorder="1" applyAlignment="1">
      <alignment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168" fontId="11" fillId="0" borderId="14" xfId="1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167" fontId="11" fillId="0" borderId="14" xfId="0" applyNumberFormat="1" applyFont="1" applyFill="1" applyBorder="1" applyAlignment="1">
      <alignment horizontal="center" vertical="center"/>
    </xf>
    <xf numFmtId="166" fontId="11" fillId="0" borderId="15" xfId="1" applyNumberFormat="1" applyFont="1" applyFill="1" applyBorder="1" applyAlignment="1">
      <alignment vertical="center"/>
    </xf>
    <xf numFmtId="166" fontId="11" fillId="0" borderId="64" xfId="1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164" fontId="11" fillId="0" borderId="57" xfId="1" applyNumberFormat="1" applyFont="1" applyFill="1" applyBorder="1" applyAlignment="1">
      <alignment vertical="center"/>
    </xf>
    <xf numFmtId="0" fontId="10" fillId="0" borderId="58" xfId="0" applyFont="1" applyFill="1" applyBorder="1" applyAlignment="1">
      <alignment vertical="center"/>
    </xf>
    <xf numFmtId="0" fontId="10" fillId="0" borderId="59" xfId="0" applyFont="1" applyFill="1" applyBorder="1" applyAlignment="1">
      <alignment vertical="center"/>
    </xf>
    <xf numFmtId="0" fontId="11" fillId="0" borderId="58" xfId="0" applyFont="1" applyFill="1" applyBorder="1" applyAlignment="1">
      <alignment vertical="center"/>
    </xf>
    <xf numFmtId="0" fontId="11" fillId="0" borderId="5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vertical="center"/>
    </xf>
    <xf numFmtId="167" fontId="10" fillId="0" borderId="60" xfId="0" applyNumberFormat="1" applyFont="1" applyFill="1" applyBorder="1" applyAlignment="1">
      <alignment horizontal="center" vertical="center"/>
    </xf>
    <xf numFmtId="166" fontId="10" fillId="0" borderId="59" xfId="1" applyNumberFormat="1" applyFont="1" applyFill="1" applyBorder="1" applyAlignment="1">
      <alignment vertical="center"/>
    </xf>
    <xf numFmtId="166" fontId="10" fillId="0" borderId="65" xfId="1" applyNumberFormat="1" applyFont="1" applyFill="1" applyBorder="1" applyAlignment="1">
      <alignment vertical="center"/>
    </xf>
    <xf numFmtId="164" fontId="10" fillId="0" borderId="61" xfId="1" applyNumberFormat="1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68" fontId="11" fillId="0" borderId="14" xfId="1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66" fontId="10" fillId="0" borderId="54" xfId="1" applyNumberFormat="1" applyFont="1" applyFill="1" applyBorder="1" applyAlignment="1">
      <alignment vertical="center"/>
    </xf>
    <xf numFmtId="0" fontId="10" fillId="0" borderId="30" xfId="0" applyFont="1" applyFill="1" applyBorder="1" applyAlignment="1">
      <alignment horizontal="center" vertical="center"/>
    </xf>
    <xf numFmtId="166" fontId="11" fillId="0" borderId="66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horizontal="left" vertical="center"/>
    </xf>
    <xf numFmtId="166" fontId="11" fillId="2" borderId="4" xfId="1" applyNumberFormat="1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164" fontId="11" fillId="0" borderId="61" xfId="1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166" fontId="10" fillId="0" borderId="9" xfId="1" applyNumberFormat="1" applyFont="1" applyFill="1" applyBorder="1" applyAlignment="1">
      <alignment vertical="center"/>
    </xf>
    <xf numFmtId="166" fontId="10" fillId="0" borderId="16" xfId="1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horizontal="center" vertical="center"/>
    </xf>
    <xf numFmtId="164" fontId="10" fillId="0" borderId="24" xfId="1" applyNumberFormat="1" applyFont="1" applyFill="1" applyBorder="1" applyAlignment="1">
      <alignment horizontal="right" vertical="center"/>
    </xf>
    <xf numFmtId="164" fontId="10" fillId="0" borderId="25" xfId="1" applyNumberFormat="1" applyFont="1" applyFill="1" applyBorder="1" applyAlignment="1">
      <alignment vertical="center"/>
    </xf>
    <xf numFmtId="0" fontId="10" fillId="0" borderId="62" xfId="0" applyFont="1" applyFill="1" applyBorder="1" applyAlignment="1">
      <alignment vertical="center"/>
    </xf>
    <xf numFmtId="167" fontId="10" fillId="0" borderId="13" xfId="0" applyNumberFormat="1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0" fontId="11" fillId="0" borderId="19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vertical="center"/>
    </xf>
    <xf numFmtId="0" fontId="11" fillId="0" borderId="19" xfId="0" applyFont="1" applyFill="1" applyBorder="1" applyAlignment="1">
      <alignment horizontal="center" vertical="center"/>
    </xf>
    <xf numFmtId="166" fontId="11" fillId="0" borderId="36" xfId="1" applyNumberFormat="1" applyFont="1" applyFill="1" applyBorder="1" applyAlignment="1">
      <alignment vertical="center"/>
    </xf>
    <xf numFmtId="166" fontId="11" fillId="0" borderId="42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166" fontId="11" fillId="0" borderId="3" xfId="1" applyNumberFormat="1" applyFont="1" applyFill="1" applyBorder="1" applyAlignment="1">
      <alignment vertical="center"/>
    </xf>
    <xf numFmtId="164" fontId="10" fillId="0" borderId="12" xfId="1" applyNumberFormat="1" applyFont="1" applyFill="1" applyBorder="1" applyAlignment="1">
      <alignment vertical="center"/>
    </xf>
    <xf numFmtId="164" fontId="15" fillId="0" borderId="23" xfId="1" quotePrefix="1" applyNumberFormat="1" applyFont="1" applyFill="1" applyBorder="1" applyAlignment="1">
      <alignment vertical="center"/>
    </xf>
    <xf numFmtId="164" fontId="15" fillId="0" borderId="23" xfId="1" quotePrefix="1" applyNumberFormat="1" applyFont="1" applyFill="1" applyBorder="1" applyAlignment="1">
      <alignment horizontal="left" vertical="center"/>
    </xf>
    <xf numFmtId="164" fontId="10" fillId="0" borderId="12" xfId="1" applyNumberFormat="1" applyFont="1" applyFill="1" applyBorder="1" applyAlignment="1">
      <alignment horizontal="left" vertical="center"/>
    </xf>
    <xf numFmtId="0" fontId="10" fillId="0" borderId="45" xfId="0" applyFont="1" applyFill="1" applyBorder="1" applyAlignment="1">
      <alignment horizontal="center" vertical="center"/>
    </xf>
    <xf numFmtId="166" fontId="16" fillId="0" borderId="70" xfId="1" applyNumberFormat="1" applyFont="1" applyBorder="1" applyAlignment="1">
      <alignment horizontal="left" vertical="top"/>
    </xf>
    <xf numFmtId="0" fontId="10" fillId="0" borderId="1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left" vertical="center"/>
    </xf>
    <xf numFmtId="0" fontId="11" fillId="2" borderId="6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4" fontId="11" fillId="0" borderId="0" xfId="1" applyNumberFormat="1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</cellXfs>
  <cellStyles count="4">
    <cellStyle name="Comma [0]" xfId="1" builtinId="6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P112"/>
  <sheetViews>
    <sheetView tabSelected="1" view="pageBreakPreview" topLeftCell="A49" zoomScale="96" zoomScaleNormal="100" zoomScaleSheetLayoutView="96" workbookViewId="0">
      <selection activeCell="N67" sqref="N67"/>
    </sheetView>
  </sheetViews>
  <sheetFormatPr defaultRowHeight="14.25" x14ac:dyDescent="0.25"/>
  <cols>
    <col min="1" max="1" width="9.140625" style="3" bestFit="1" customWidth="1"/>
    <col min="2" max="2" width="4.85546875" style="3" customWidth="1"/>
    <col min="3" max="3" width="11.7109375" style="3" customWidth="1"/>
    <col min="4" max="4" width="1.42578125" style="3" customWidth="1"/>
    <col min="5" max="5" width="33.5703125" style="3" customWidth="1"/>
    <col min="6" max="6" width="8.42578125" style="3" customWidth="1"/>
    <col min="7" max="7" width="8.140625" style="3" customWidth="1"/>
    <col min="8" max="8" width="12.5703125" style="3" customWidth="1"/>
    <col min="9" max="9" width="15.42578125" style="3" customWidth="1"/>
    <col min="10" max="10" width="22" style="4" customWidth="1"/>
    <col min="11" max="11" width="21.140625" style="4" customWidth="1"/>
    <col min="12" max="12" width="4" style="3" customWidth="1"/>
    <col min="13" max="13" width="9.140625" style="3" bestFit="1" customWidth="1"/>
    <col min="14" max="14" width="22.42578125" style="5" customWidth="1"/>
    <col min="15" max="15" width="15.5703125" style="3" bestFit="1" customWidth="1"/>
    <col min="16" max="16" width="9.140625" style="3" customWidth="1"/>
    <col min="17" max="16384" width="9.140625" style="3"/>
  </cols>
  <sheetData>
    <row r="1" spans="2:15" ht="23.25" x14ac:dyDescent="0.25">
      <c r="B1" s="205" t="s">
        <v>2</v>
      </c>
      <c r="C1" s="205"/>
      <c r="D1" s="205"/>
      <c r="E1" s="205"/>
      <c r="F1" s="205"/>
      <c r="G1" s="205"/>
      <c r="H1" s="205"/>
      <c r="I1" s="205"/>
      <c r="J1" s="205"/>
      <c r="K1" s="205"/>
    </row>
    <row r="2" spans="2:15" ht="15.75" x14ac:dyDescent="0.25"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2:15" ht="15.75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2:15" ht="15.75" x14ac:dyDescent="0.25">
      <c r="B4" s="207" t="s">
        <v>3</v>
      </c>
      <c r="C4" s="207"/>
      <c r="D4" s="22"/>
      <c r="E4" s="23" t="s">
        <v>90</v>
      </c>
      <c r="F4" s="24"/>
      <c r="G4" s="24"/>
      <c r="H4" s="24"/>
      <c r="I4" s="24"/>
      <c r="J4" s="25"/>
      <c r="K4" s="25"/>
    </row>
    <row r="5" spans="2:15" ht="15.75" x14ac:dyDescent="0.25">
      <c r="B5" s="207" t="s">
        <v>4</v>
      </c>
      <c r="C5" s="207"/>
      <c r="D5" s="22"/>
      <c r="E5" s="23" t="s">
        <v>77</v>
      </c>
      <c r="F5" s="24"/>
      <c r="G5" s="24"/>
      <c r="H5" s="24"/>
      <c r="I5" s="24"/>
      <c r="J5" s="25"/>
      <c r="K5" s="25" t="s">
        <v>5</v>
      </c>
    </row>
    <row r="6" spans="2:15" ht="15.75" x14ac:dyDescent="0.25">
      <c r="B6" s="26" t="s">
        <v>6</v>
      </c>
      <c r="C6" s="26"/>
      <c r="D6" s="27"/>
      <c r="E6" s="28" t="s">
        <v>75</v>
      </c>
      <c r="F6" s="29"/>
      <c r="G6" s="29"/>
      <c r="H6" s="29"/>
      <c r="I6" s="29"/>
      <c r="J6" s="30"/>
      <c r="K6" s="30"/>
    </row>
    <row r="7" spans="2:15" ht="15.75" x14ac:dyDescent="0.25">
      <c r="B7" s="208"/>
      <c r="C7" s="208"/>
      <c r="D7" s="208"/>
      <c r="E7" s="208"/>
      <c r="F7" s="31"/>
      <c r="G7" s="31"/>
      <c r="H7" s="31"/>
      <c r="I7" s="31"/>
      <c r="J7" s="32"/>
      <c r="K7" s="33"/>
      <c r="L7" s="9"/>
    </row>
    <row r="8" spans="2:15" ht="15.75" x14ac:dyDescent="0.25">
      <c r="B8" s="34" t="s">
        <v>7</v>
      </c>
      <c r="C8" s="197" t="s">
        <v>8</v>
      </c>
      <c r="D8" s="198"/>
      <c r="E8" s="198"/>
      <c r="F8" s="198"/>
      <c r="G8" s="198"/>
      <c r="H8" s="198"/>
      <c r="I8" s="198"/>
      <c r="J8" s="35" t="s">
        <v>9</v>
      </c>
      <c r="K8" s="36" t="s">
        <v>10</v>
      </c>
      <c r="L8" s="10"/>
    </row>
    <row r="9" spans="2:15" ht="15.75" x14ac:dyDescent="0.25">
      <c r="B9" s="37"/>
      <c r="C9" s="199"/>
      <c r="D9" s="200"/>
      <c r="E9" s="200"/>
      <c r="F9" s="200"/>
      <c r="G9" s="200"/>
      <c r="H9" s="200"/>
      <c r="I9" s="200"/>
      <c r="J9" s="38" t="s">
        <v>11</v>
      </c>
      <c r="K9" s="39" t="s">
        <v>12</v>
      </c>
      <c r="L9" s="10"/>
    </row>
    <row r="10" spans="2:15" ht="15.75" x14ac:dyDescent="0.25">
      <c r="B10" s="40" t="s">
        <v>13</v>
      </c>
      <c r="C10" s="203" t="s">
        <v>14</v>
      </c>
      <c r="D10" s="204"/>
      <c r="E10" s="204"/>
      <c r="F10" s="204"/>
      <c r="G10" s="204"/>
      <c r="H10" s="204"/>
      <c r="I10" s="204"/>
      <c r="J10" s="41" t="s">
        <v>15</v>
      </c>
      <c r="K10" s="42" t="s">
        <v>16</v>
      </c>
      <c r="L10" s="10"/>
    </row>
    <row r="11" spans="2:15" ht="15.75" x14ac:dyDescent="0.25">
      <c r="B11" s="43" t="s">
        <v>5</v>
      </c>
      <c r="C11" s="44" t="s">
        <v>5</v>
      </c>
      <c r="D11" s="45"/>
      <c r="E11" s="45"/>
      <c r="F11" s="45" t="s">
        <v>5</v>
      </c>
      <c r="G11" s="46" t="s">
        <v>5</v>
      </c>
      <c r="H11" s="45"/>
      <c r="I11" s="45"/>
      <c r="J11" s="47"/>
      <c r="K11" s="48" t="s">
        <v>5</v>
      </c>
      <c r="L11" s="11"/>
    </row>
    <row r="12" spans="2:15" ht="15.75" x14ac:dyDescent="0.25">
      <c r="B12" s="49" t="s">
        <v>17</v>
      </c>
      <c r="C12" s="50" t="s">
        <v>18</v>
      </c>
      <c r="D12" s="51"/>
      <c r="E12" s="51"/>
      <c r="F12" s="51" t="s">
        <v>5</v>
      </c>
      <c r="G12" s="52" t="s">
        <v>5</v>
      </c>
      <c r="H12" s="51" t="s">
        <v>5</v>
      </c>
      <c r="I12" s="53" t="s">
        <v>5</v>
      </c>
      <c r="J12" s="54" t="s">
        <v>5</v>
      </c>
      <c r="K12" s="55">
        <f>SUM(J13:J14)</f>
        <v>21550000</v>
      </c>
      <c r="L12" s="12"/>
      <c r="M12" s="3">
        <f>K12/K22*100</f>
        <v>63.899184581171241</v>
      </c>
      <c r="O12" s="19">
        <f>SUM(N13:N14)</f>
        <v>61706700</v>
      </c>
    </row>
    <row r="13" spans="2:15" ht="15.75" x14ac:dyDescent="0.25">
      <c r="B13" s="56" t="s">
        <v>19</v>
      </c>
      <c r="C13" s="57" t="str">
        <f>C56</f>
        <v>Tenaga Ahli (Profesional Staf)</v>
      </c>
      <c r="D13" s="51"/>
      <c r="E13" s="51"/>
      <c r="F13" s="51"/>
      <c r="G13" s="52"/>
      <c r="H13" s="51"/>
      <c r="I13" s="53"/>
      <c r="J13" s="54">
        <f>K58</f>
        <v>11050000</v>
      </c>
      <c r="K13" s="58"/>
      <c r="L13" s="12"/>
      <c r="N13" s="4">
        <v>45170300</v>
      </c>
    </row>
    <row r="14" spans="2:15" ht="15.75" x14ac:dyDescent="0.25">
      <c r="B14" s="56" t="s">
        <v>20</v>
      </c>
      <c r="C14" s="57" t="str">
        <f>C59</f>
        <v>Tenaga Pendukung (Suporting Staf)</v>
      </c>
      <c r="D14" s="51"/>
      <c r="E14" s="51"/>
      <c r="F14" s="51"/>
      <c r="G14" s="52"/>
      <c r="H14" s="51"/>
      <c r="I14" s="53"/>
      <c r="J14" s="54">
        <f>K63</f>
        <v>10500000</v>
      </c>
      <c r="K14" s="58"/>
      <c r="L14" s="12"/>
      <c r="N14" s="4">
        <v>16536400</v>
      </c>
    </row>
    <row r="15" spans="2:15" ht="15.75" x14ac:dyDescent="0.25">
      <c r="B15" s="59"/>
      <c r="C15" s="60"/>
      <c r="D15" s="51"/>
      <c r="E15" s="51"/>
      <c r="F15" s="51"/>
      <c r="G15" s="52"/>
      <c r="H15" s="51"/>
      <c r="I15" s="52"/>
      <c r="J15" s="54"/>
      <c r="K15" s="58"/>
      <c r="L15" s="12"/>
      <c r="N15" s="4"/>
    </row>
    <row r="16" spans="2:15" ht="15.75" x14ac:dyDescent="0.25">
      <c r="B16" s="49" t="s">
        <v>21</v>
      </c>
      <c r="C16" s="50" t="s">
        <v>22</v>
      </c>
      <c r="D16" s="51"/>
      <c r="E16" s="51"/>
      <c r="F16" s="51" t="s">
        <v>5</v>
      </c>
      <c r="G16" s="52" t="s">
        <v>5</v>
      </c>
      <c r="H16" s="51" t="s">
        <v>5</v>
      </c>
      <c r="I16" s="53" t="s">
        <v>5</v>
      </c>
      <c r="J16" s="54" t="s">
        <v>5</v>
      </c>
      <c r="K16" s="55">
        <f>SUM(J17:J19)</f>
        <v>12175000</v>
      </c>
      <c r="L16" s="12"/>
      <c r="M16" s="3">
        <f>K16/K22*100</f>
        <v>36.100815418828766</v>
      </c>
      <c r="N16" s="4"/>
      <c r="O16" s="19">
        <f>SUM(N17:N19)</f>
        <v>21750000</v>
      </c>
    </row>
    <row r="17" spans="2:14" ht="15.75" x14ac:dyDescent="0.25">
      <c r="B17" s="61">
        <v>1</v>
      </c>
      <c r="C17" s="62" t="s">
        <v>23</v>
      </c>
      <c r="D17" s="63"/>
      <c r="E17" s="63"/>
      <c r="F17" s="63"/>
      <c r="G17" s="64"/>
      <c r="H17" s="63"/>
      <c r="I17" s="65"/>
      <c r="J17" s="66">
        <f>K79</f>
        <v>3175000</v>
      </c>
      <c r="K17" s="67"/>
      <c r="L17" s="12"/>
      <c r="N17" s="4">
        <v>3500000</v>
      </c>
    </row>
    <row r="18" spans="2:14" ht="15.75" x14ac:dyDescent="0.25">
      <c r="B18" s="61">
        <v>2</v>
      </c>
      <c r="C18" s="62" t="s">
        <v>24</v>
      </c>
      <c r="D18" s="63"/>
      <c r="E18" s="63"/>
      <c r="F18" s="63"/>
      <c r="G18" s="64"/>
      <c r="H18" s="63"/>
      <c r="I18" s="65"/>
      <c r="J18" s="66">
        <f>K87</f>
        <v>2000000</v>
      </c>
      <c r="K18" s="67"/>
      <c r="L18" s="12"/>
      <c r="N18" s="4">
        <v>1750000</v>
      </c>
    </row>
    <row r="19" spans="2:14" ht="15.75" x14ac:dyDescent="0.25">
      <c r="B19" s="61">
        <v>3</v>
      </c>
      <c r="C19" s="62" t="s">
        <v>25</v>
      </c>
      <c r="D19" s="63"/>
      <c r="E19" s="63"/>
      <c r="F19" s="63"/>
      <c r="G19" s="64"/>
      <c r="H19" s="63"/>
      <c r="I19" s="65"/>
      <c r="J19" s="66">
        <f>K101</f>
        <v>7000000</v>
      </c>
      <c r="K19" s="67"/>
      <c r="L19" s="12"/>
      <c r="N19" s="4">
        <v>16500000</v>
      </c>
    </row>
    <row r="20" spans="2:14" ht="15.75" x14ac:dyDescent="0.25">
      <c r="B20" s="68" t="s">
        <v>5</v>
      </c>
      <c r="C20" s="69" t="s">
        <v>5</v>
      </c>
      <c r="D20" s="70"/>
      <c r="E20" s="70"/>
      <c r="F20" s="70" t="s">
        <v>5</v>
      </c>
      <c r="G20" s="71" t="s">
        <v>5</v>
      </c>
      <c r="H20" s="70" t="s">
        <v>5</v>
      </c>
      <c r="I20" s="71" t="s">
        <v>5</v>
      </c>
      <c r="J20" s="72" t="s">
        <v>5</v>
      </c>
      <c r="K20" s="73" t="s">
        <v>5</v>
      </c>
      <c r="L20" s="12"/>
    </row>
    <row r="21" spans="2:14" ht="15.75" x14ac:dyDescent="0.25">
      <c r="B21" s="74" t="s">
        <v>5</v>
      </c>
      <c r="C21" s="31" t="s">
        <v>5</v>
      </c>
      <c r="D21" s="31"/>
      <c r="E21" s="31"/>
      <c r="F21" s="31" t="s">
        <v>5</v>
      </c>
      <c r="G21" s="75" t="s">
        <v>5</v>
      </c>
      <c r="H21" s="31" t="s">
        <v>5</v>
      </c>
      <c r="I21" s="75" t="s">
        <v>5</v>
      </c>
      <c r="J21" s="76" t="s">
        <v>5</v>
      </c>
      <c r="K21" s="77" t="s">
        <v>5</v>
      </c>
      <c r="L21" s="12"/>
    </row>
    <row r="22" spans="2:14" ht="15.75" x14ac:dyDescent="0.25">
      <c r="B22" s="78"/>
      <c r="C22" s="31"/>
      <c r="D22" s="31"/>
      <c r="E22" s="31"/>
      <c r="F22" s="31"/>
      <c r="G22" s="31"/>
      <c r="H22" s="31"/>
      <c r="I22" s="31" t="s">
        <v>9</v>
      </c>
      <c r="J22" s="79"/>
      <c r="K22" s="77">
        <f>SUM(K12:K19)</f>
        <v>33725000</v>
      </c>
      <c r="L22" s="12"/>
    </row>
    <row r="23" spans="2:14" ht="15.75" x14ac:dyDescent="0.25">
      <c r="B23" s="74"/>
      <c r="C23" s="80"/>
      <c r="D23" s="80"/>
      <c r="E23" s="80"/>
      <c r="F23" s="80"/>
      <c r="G23" s="80"/>
      <c r="H23" s="80"/>
      <c r="I23" s="80"/>
      <c r="J23" s="81"/>
      <c r="K23" s="77"/>
      <c r="L23" s="12"/>
    </row>
    <row r="24" spans="2:14" ht="15.75" x14ac:dyDescent="0.25">
      <c r="B24" s="78"/>
      <c r="C24" s="31"/>
      <c r="D24" s="31"/>
      <c r="E24" s="31"/>
      <c r="F24" s="31"/>
      <c r="G24" s="31"/>
      <c r="H24" s="31"/>
      <c r="I24" s="31" t="s">
        <v>72</v>
      </c>
      <c r="J24" s="79"/>
      <c r="K24" s="77">
        <f>K22*11%</f>
        <v>3709750</v>
      </c>
      <c r="L24" s="12"/>
    </row>
    <row r="25" spans="2:14" ht="15.75" x14ac:dyDescent="0.25">
      <c r="B25" s="74"/>
      <c r="C25" s="80"/>
      <c r="D25" s="80"/>
      <c r="E25" s="80"/>
      <c r="F25" s="80"/>
      <c r="G25" s="80"/>
      <c r="H25" s="80"/>
      <c r="I25" s="80"/>
      <c r="J25" s="81"/>
      <c r="K25" s="77"/>
      <c r="L25" s="12"/>
    </row>
    <row r="26" spans="2:14" ht="15.75" x14ac:dyDescent="0.25">
      <c r="B26" s="78"/>
      <c r="C26" s="31"/>
      <c r="D26" s="31"/>
      <c r="E26" s="31"/>
      <c r="F26" s="31"/>
      <c r="G26" s="31"/>
      <c r="H26" s="31"/>
      <c r="I26" s="31" t="s">
        <v>26</v>
      </c>
      <c r="J26" s="79"/>
      <c r="K26" s="82">
        <f>SUM(K22:K24)</f>
        <v>37434750</v>
      </c>
      <c r="L26" s="12"/>
    </row>
    <row r="27" spans="2:14" ht="15.75" x14ac:dyDescent="0.25">
      <c r="B27" s="74"/>
      <c r="C27" s="80"/>
      <c r="D27" s="80"/>
      <c r="E27" s="80"/>
      <c r="F27" s="80"/>
      <c r="G27" s="80"/>
      <c r="H27" s="80"/>
      <c r="I27" s="80"/>
      <c r="J27" s="81"/>
      <c r="K27" s="77"/>
      <c r="L27" s="12"/>
    </row>
    <row r="28" spans="2:14" ht="15.75" x14ac:dyDescent="0.25">
      <c r="B28" s="83"/>
      <c r="C28" s="84"/>
      <c r="D28" s="84"/>
      <c r="E28" s="84"/>
      <c r="F28" s="84"/>
      <c r="G28" s="84"/>
      <c r="H28" s="84"/>
      <c r="I28" s="84" t="s">
        <v>1</v>
      </c>
      <c r="J28" s="85"/>
      <c r="K28" s="86">
        <f>INT(K26/1000)*1000</f>
        <v>37434000</v>
      </c>
      <c r="L28" s="12"/>
      <c r="M28" s="3" t="s">
        <v>27</v>
      </c>
      <c r="N28" s="5">
        <v>37487000</v>
      </c>
    </row>
    <row r="29" spans="2:14" ht="15.75" x14ac:dyDescent="0.25">
      <c r="B29" s="87"/>
      <c r="C29" s="88"/>
      <c r="D29" s="88"/>
      <c r="E29" s="88"/>
      <c r="F29" s="88"/>
      <c r="G29" s="88"/>
      <c r="H29" s="88"/>
      <c r="I29" s="88"/>
      <c r="J29" s="89"/>
      <c r="K29" s="90"/>
      <c r="L29" s="13"/>
    </row>
    <row r="30" spans="2:14" ht="15.75" x14ac:dyDescent="0.25">
      <c r="B30" s="78"/>
      <c r="C30" s="91" t="s">
        <v>28</v>
      </c>
      <c r="D30" s="91"/>
      <c r="E30" s="91" t="s">
        <v>85</v>
      </c>
      <c r="F30" s="91"/>
      <c r="G30" s="92"/>
      <c r="H30" s="92"/>
      <c r="I30" s="92"/>
      <c r="J30" s="93"/>
      <c r="K30" s="82"/>
      <c r="L30" s="13"/>
      <c r="N30" s="5">
        <f>N28-K28</f>
        <v>53000</v>
      </c>
    </row>
    <row r="31" spans="2:14" ht="15.75" x14ac:dyDescent="0.25">
      <c r="B31" s="94"/>
      <c r="C31" s="95"/>
      <c r="D31" s="95"/>
      <c r="E31" s="95"/>
      <c r="F31" s="95"/>
      <c r="G31" s="95"/>
      <c r="H31" s="95"/>
      <c r="I31" s="95"/>
      <c r="J31" s="96"/>
      <c r="K31" s="97"/>
      <c r="L31" s="13"/>
      <c r="N31" s="5">
        <f>N29-N30</f>
        <v>-53000</v>
      </c>
    </row>
    <row r="32" spans="2:14" ht="15.75" x14ac:dyDescent="0.25">
      <c r="B32" s="24"/>
      <c r="C32" s="24"/>
      <c r="D32" s="24"/>
      <c r="E32" s="24"/>
      <c r="F32" s="24"/>
      <c r="G32" s="24"/>
      <c r="H32" s="24"/>
      <c r="I32" s="24"/>
      <c r="J32" s="25"/>
      <c r="K32" s="25"/>
    </row>
    <row r="33" spans="2:12" ht="15.75" x14ac:dyDescent="0.25">
      <c r="B33" s="24"/>
      <c r="C33" s="24"/>
      <c r="D33" s="24"/>
      <c r="E33" s="24"/>
      <c r="F33" s="24"/>
      <c r="G33" s="24"/>
      <c r="H33" s="24"/>
      <c r="I33" s="98" t="s">
        <v>81</v>
      </c>
      <c r="J33" s="25"/>
      <c r="K33" s="25"/>
    </row>
    <row r="34" spans="2:12" ht="15.75" x14ac:dyDescent="0.25">
      <c r="B34" s="24"/>
      <c r="C34" s="24"/>
      <c r="D34" s="24"/>
      <c r="E34" s="24"/>
      <c r="F34" s="24"/>
      <c r="G34" s="24"/>
      <c r="H34" s="24"/>
      <c r="I34" s="98" t="s">
        <v>29</v>
      </c>
      <c r="J34" s="25"/>
      <c r="K34" s="24"/>
    </row>
    <row r="35" spans="2:12" ht="15.75" x14ac:dyDescent="0.25">
      <c r="B35" s="24"/>
      <c r="C35" s="206" t="s">
        <v>5</v>
      </c>
      <c r="D35" s="206"/>
      <c r="E35" s="206"/>
      <c r="F35" s="24"/>
      <c r="G35" s="24"/>
      <c r="H35" s="24"/>
      <c r="I35" s="99" t="s">
        <v>88</v>
      </c>
      <c r="J35" s="25"/>
      <c r="K35" s="24"/>
      <c r="L35" s="1"/>
    </row>
    <row r="36" spans="2:12" ht="15.75" x14ac:dyDescent="0.25">
      <c r="B36" s="24"/>
      <c r="C36" s="206" t="s">
        <v>5</v>
      </c>
      <c r="D36" s="206"/>
      <c r="E36" s="206"/>
      <c r="F36" s="24"/>
      <c r="G36" s="24"/>
      <c r="H36" s="24"/>
      <c r="I36" s="99" t="s">
        <v>71</v>
      </c>
      <c r="J36" s="25"/>
      <c r="K36" s="24"/>
      <c r="L36" s="1"/>
    </row>
    <row r="37" spans="2:12" ht="15.75" x14ac:dyDescent="0.25">
      <c r="B37" s="24"/>
      <c r="C37" s="24"/>
      <c r="D37" s="24"/>
      <c r="E37" s="24"/>
      <c r="F37" s="24"/>
      <c r="G37" s="24"/>
      <c r="H37" s="24"/>
      <c r="I37" s="98"/>
      <c r="J37" s="25"/>
      <c r="K37" s="24"/>
    </row>
    <row r="38" spans="2:12" ht="15.75" x14ac:dyDescent="0.25">
      <c r="B38" s="24"/>
      <c r="C38" s="24"/>
      <c r="D38" s="24"/>
      <c r="E38" s="24"/>
      <c r="F38" s="24"/>
      <c r="G38" s="24"/>
      <c r="H38" s="24"/>
      <c r="I38" s="98"/>
      <c r="J38" s="25"/>
      <c r="K38" s="24"/>
    </row>
    <row r="39" spans="2:12" ht="15.75" x14ac:dyDescent="0.25">
      <c r="B39" s="24"/>
      <c r="C39" s="209" t="s">
        <v>5</v>
      </c>
      <c r="D39" s="209"/>
      <c r="E39" s="209"/>
      <c r="F39" s="24"/>
      <c r="G39" s="24"/>
      <c r="H39" s="24"/>
      <c r="I39" s="98"/>
      <c r="J39" s="25"/>
      <c r="K39" s="24"/>
      <c r="L39" s="1"/>
    </row>
    <row r="40" spans="2:12" ht="15.75" x14ac:dyDescent="0.25">
      <c r="B40" s="24"/>
      <c r="C40" s="206" t="s">
        <v>5</v>
      </c>
      <c r="D40" s="206"/>
      <c r="E40" s="206"/>
      <c r="F40" s="24"/>
      <c r="G40" s="24"/>
      <c r="H40" s="24"/>
      <c r="I40" s="98"/>
      <c r="J40" s="25"/>
      <c r="K40" s="24"/>
      <c r="L40" s="1"/>
    </row>
    <row r="41" spans="2:12" ht="15.75" x14ac:dyDescent="0.25">
      <c r="B41" s="24"/>
      <c r="C41" s="24"/>
      <c r="D41" s="24"/>
      <c r="E41" s="24"/>
      <c r="F41" s="24"/>
      <c r="G41" s="24"/>
      <c r="H41" s="24"/>
      <c r="I41" s="98"/>
      <c r="J41" s="25"/>
      <c r="K41" s="24"/>
    </row>
    <row r="42" spans="2:12" ht="15.75" x14ac:dyDescent="0.25">
      <c r="B42" s="24"/>
      <c r="C42" s="24"/>
      <c r="D42" s="24"/>
      <c r="E42" s="24"/>
      <c r="F42" s="24"/>
      <c r="G42" s="24"/>
      <c r="H42" s="24"/>
      <c r="I42" s="100" t="s">
        <v>86</v>
      </c>
      <c r="J42" s="25"/>
      <c r="K42" s="24"/>
    </row>
    <row r="43" spans="2:12" ht="15.75" x14ac:dyDescent="0.25">
      <c r="B43" s="24"/>
      <c r="C43" s="24"/>
      <c r="D43" s="24"/>
      <c r="E43" s="24"/>
      <c r="F43" s="24"/>
      <c r="G43" s="24"/>
      <c r="H43" s="24"/>
      <c r="I43" s="98" t="s">
        <v>87</v>
      </c>
      <c r="J43" s="25"/>
      <c r="K43" s="24"/>
    </row>
    <row r="44" spans="2:12" ht="15.75" x14ac:dyDescent="0.25">
      <c r="B44" s="24"/>
      <c r="C44" s="24"/>
      <c r="D44" s="24"/>
      <c r="E44" s="24"/>
      <c r="F44" s="24"/>
      <c r="G44" s="24"/>
      <c r="H44" s="24"/>
      <c r="I44" s="24"/>
      <c r="J44" s="25"/>
      <c r="K44" s="25"/>
    </row>
    <row r="45" spans="2:12" ht="15.75" x14ac:dyDescent="0.25">
      <c r="B45" s="210" t="s">
        <v>30</v>
      </c>
      <c r="C45" s="210"/>
      <c r="D45" s="210"/>
      <c r="E45" s="210"/>
      <c r="F45" s="210"/>
      <c r="G45" s="210"/>
      <c r="H45" s="210"/>
      <c r="I45" s="210"/>
      <c r="J45" s="210"/>
      <c r="K45" s="210"/>
    </row>
    <row r="46" spans="2:12" ht="15.75" x14ac:dyDescent="0.25">
      <c r="B46" s="98"/>
      <c r="C46" s="98"/>
      <c r="D46" s="98"/>
      <c r="E46" s="98"/>
      <c r="F46" s="24"/>
      <c r="G46" s="24"/>
      <c r="H46" s="24"/>
      <c r="I46" s="24"/>
      <c r="J46" s="25"/>
      <c r="K46" s="25"/>
    </row>
    <row r="47" spans="2:12" ht="15.75" x14ac:dyDescent="0.25">
      <c r="B47" s="99" t="str">
        <f>B4</f>
        <v>PEKERJAAN</v>
      </c>
      <c r="C47" s="99"/>
      <c r="D47" s="22"/>
      <c r="E47" s="99" t="str">
        <f>E4</f>
        <v>: PERENCANAAN RENOVASI PTSP  PENGADILAN TINGGI AGAMA PADANG</v>
      </c>
      <c r="F47" s="24"/>
      <c r="G47" s="24"/>
      <c r="H47" s="24"/>
      <c r="I47" s="24"/>
      <c r="J47" s="25"/>
      <c r="K47" s="25"/>
      <c r="L47" s="14"/>
    </row>
    <row r="48" spans="2:12" ht="15.75" x14ac:dyDescent="0.25">
      <c r="B48" s="99" t="str">
        <f>B5</f>
        <v>L O K A S I</v>
      </c>
      <c r="C48" s="99"/>
      <c r="D48" s="22"/>
      <c r="E48" s="99" t="str">
        <f>E5</f>
        <v>: PADANG</v>
      </c>
      <c r="F48" s="24"/>
      <c r="G48" s="24"/>
      <c r="H48" s="24"/>
      <c r="I48" s="24"/>
      <c r="J48" s="25"/>
      <c r="K48" s="25"/>
      <c r="L48" s="1"/>
    </row>
    <row r="49" spans="2:16" ht="15.75" x14ac:dyDescent="0.25">
      <c r="B49" s="28" t="str">
        <f>B6</f>
        <v>SUMBER DANA</v>
      </c>
      <c r="C49" s="28"/>
      <c r="D49" s="27"/>
      <c r="E49" s="28" t="str">
        <f>E6</f>
        <v>: DIPA APBN TAHUN ANGGARAN 2025</v>
      </c>
      <c r="F49" s="29"/>
      <c r="G49" s="29"/>
      <c r="H49" s="29"/>
      <c r="I49" s="29"/>
      <c r="J49" s="30"/>
      <c r="K49" s="30"/>
    </row>
    <row r="50" spans="2:16" ht="15.75" x14ac:dyDescent="0.25">
      <c r="B50" s="23"/>
      <c r="C50" s="23"/>
      <c r="D50" s="99"/>
      <c r="E50" s="99"/>
      <c r="F50" s="24"/>
      <c r="G50" s="24"/>
      <c r="H50" s="24"/>
      <c r="I50" s="24"/>
      <c r="J50" s="25"/>
      <c r="K50" s="25"/>
    </row>
    <row r="51" spans="2:16" ht="15.75" x14ac:dyDescent="0.25">
      <c r="B51" s="202" t="s">
        <v>31</v>
      </c>
      <c r="C51" s="202"/>
      <c r="D51" s="202"/>
      <c r="E51" s="202"/>
      <c r="F51" s="31"/>
      <c r="G51" s="31"/>
      <c r="H51" s="31"/>
      <c r="I51" s="31"/>
      <c r="J51" s="32"/>
      <c r="K51" s="33"/>
      <c r="L51" s="15"/>
    </row>
    <row r="52" spans="2:16" ht="15.75" x14ac:dyDescent="0.25">
      <c r="B52" s="101"/>
      <c r="C52" s="101"/>
      <c r="D52" s="101"/>
      <c r="E52" s="101"/>
      <c r="F52" s="31"/>
      <c r="G52" s="31"/>
      <c r="H52" s="31"/>
      <c r="I52" s="31"/>
      <c r="J52" s="32"/>
      <c r="K52" s="33"/>
      <c r="L52" s="15"/>
    </row>
    <row r="53" spans="2:16" ht="15.75" x14ac:dyDescent="0.25">
      <c r="B53" s="195" t="s">
        <v>7</v>
      </c>
      <c r="C53" s="197" t="s">
        <v>8</v>
      </c>
      <c r="D53" s="198"/>
      <c r="E53" s="190"/>
      <c r="F53" s="198" t="s">
        <v>32</v>
      </c>
      <c r="G53" s="190"/>
      <c r="H53" s="35" t="s">
        <v>9</v>
      </c>
      <c r="I53" s="35" t="s">
        <v>9</v>
      </c>
      <c r="J53" s="102" t="s">
        <v>33</v>
      </c>
      <c r="K53" s="36" t="s">
        <v>10</v>
      </c>
      <c r="L53" s="10"/>
    </row>
    <row r="54" spans="2:16" ht="15.75" x14ac:dyDescent="0.25">
      <c r="B54" s="196"/>
      <c r="C54" s="199"/>
      <c r="D54" s="200"/>
      <c r="E54" s="191"/>
      <c r="F54" s="199" t="s">
        <v>34</v>
      </c>
      <c r="G54" s="191"/>
      <c r="H54" s="103" t="s">
        <v>35</v>
      </c>
      <c r="I54" s="103" t="s">
        <v>36</v>
      </c>
      <c r="J54" s="104" t="s">
        <v>12</v>
      </c>
      <c r="K54" s="39" t="s">
        <v>12</v>
      </c>
      <c r="L54" s="10"/>
    </row>
    <row r="55" spans="2:16" ht="15.75" x14ac:dyDescent="0.25">
      <c r="B55" s="105" t="s">
        <v>13</v>
      </c>
      <c r="C55" s="201" t="s">
        <v>14</v>
      </c>
      <c r="D55" s="186"/>
      <c r="E55" s="187"/>
      <c r="F55" s="186" t="s">
        <v>15</v>
      </c>
      <c r="G55" s="187"/>
      <c r="H55" s="106" t="s">
        <v>16</v>
      </c>
      <c r="I55" s="106" t="s">
        <v>37</v>
      </c>
      <c r="J55" s="107" t="s">
        <v>38</v>
      </c>
      <c r="K55" s="108" t="s">
        <v>39</v>
      </c>
      <c r="L55" s="10"/>
    </row>
    <row r="56" spans="2:16" ht="15.75" x14ac:dyDescent="0.25">
      <c r="B56" s="109" t="s">
        <v>19</v>
      </c>
      <c r="C56" s="110" t="s">
        <v>40</v>
      </c>
      <c r="D56" s="45"/>
      <c r="E56" s="111"/>
      <c r="F56" s="112"/>
      <c r="G56" s="113"/>
      <c r="H56" s="114"/>
      <c r="I56" s="114"/>
      <c r="J56" s="115"/>
      <c r="K56" s="48" t="s">
        <v>5</v>
      </c>
      <c r="L56" s="11"/>
    </row>
    <row r="57" spans="2:16" ht="15.75" x14ac:dyDescent="0.25">
      <c r="B57" s="116">
        <v>1</v>
      </c>
      <c r="C57" s="117" t="s">
        <v>41</v>
      </c>
      <c r="D57" s="51"/>
      <c r="E57" s="118"/>
      <c r="F57" s="52">
        <v>2</v>
      </c>
      <c r="G57" s="119" t="s">
        <v>42</v>
      </c>
      <c r="H57" s="120">
        <v>1</v>
      </c>
      <c r="I57" s="121">
        <v>0.5</v>
      </c>
      <c r="J57" s="122">
        <v>22100000</v>
      </c>
      <c r="K57" s="58">
        <f>H57*I57*J57</f>
        <v>11050000</v>
      </c>
      <c r="L57" s="12"/>
      <c r="M57" s="3" t="s">
        <v>91</v>
      </c>
      <c r="N57" s="18" t="s">
        <v>78</v>
      </c>
      <c r="O57" s="18"/>
      <c r="P57" s="18"/>
    </row>
    <row r="58" spans="2:16" ht="15.75" x14ac:dyDescent="0.25">
      <c r="B58" s="123"/>
      <c r="C58" s="124"/>
      <c r="D58" s="124"/>
      <c r="E58" s="125" t="s">
        <v>43</v>
      </c>
      <c r="F58" s="126"/>
      <c r="G58" s="127"/>
      <c r="H58" s="127"/>
      <c r="I58" s="128"/>
      <c r="J58" s="129"/>
      <c r="K58" s="130">
        <f>SUM(K57:K57)</f>
        <v>11050000</v>
      </c>
      <c r="L58" s="12"/>
      <c r="N58" s="18"/>
      <c r="O58" s="18"/>
      <c r="P58" s="18"/>
    </row>
    <row r="59" spans="2:16" ht="15.75" x14ac:dyDescent="0.25">
      <c r="B59" s="131" t="s">
        <v>20</v>
      </c>
      <c r="C59" s="132" t="s">
        <v>44</v>
      </c>
      <c r="D59" s="133"/>
      <c r="E59" s="134"/>
      <c r="F59" s="135"/>
      <c r="G59" s="136"/>
      <c r="H59" s="137"/>
      <c r="I59" s="138"/>
      <c r="J59" s="139"/>
      <c r="K59" s="140" t="s">
        <v>5</v>
      </c>
      <c r="L59" s="12"/>
      <c r="N59" s="18"/>
      <c r="O59" s="18"/>
      <c r="P59" s="18"/>
    </row>
    <row r="60" spans="2:16" ht="15.75" x14ac:dyDescent="0.25">
      <c r="B60" s="59">
        <v>1</v>
      </c>
      <c r="C60" s="141" t="s">
        <v>45</v>
      </c>
      <c r="D60" s="142"/>
      <c r="E60" s="143"/>
      <c r="F60" s="52">
        <v>3</v>
      </c>
      <c r="G60" s="119" t="s">
        <v>42</v>
      </c>
      <c r="H60" s="120">
        <v>1</v>
      </c>
      <c r="I60" s="121">
        <v>0.5</v>
      </c>
      <c r="J60" s="122">
        <v>7000000</v>
      </c>
      <c r="K60" s="58">
        <f>H60*I60*J60</f>
        <v>3500000</v>
      </c>
      <c r="L60" s="12"/>
      <c r="M60" s="3" t="s">
        <v>89</v>
      </c>
      <c r="N60" s="18"/>
      <c r="O60" s="18"/>
      <c r="P60" s="18"/>
    </row>
    <row r="61" spans="2:16" ht="15.75" x14ac:dyDescent="0.25">
      <c r="B61" s="144">
        <v>2</v>
      </c>
      <c r="C61" s="141" t="s">
        <v>73</v>
      </c>
      <c r="D61" s="142"/>
      <c r="E61" s="143"/>
      <c r="F61" s="145">
        <v>3</v>
      </c>
      <c r="G61" s="185" t="s">
        <v>42</v>
      </c>
      <c r="H61" s="120">
        <v>1</v>
      </c>
      <c r="I61" s="121">
        <v>0.5</v>
      </c>
      <c r="J61" s="122">
        <v>7000000</v>
      </c>
      <c r="K61" s="58">
        <f>H61*I61*J61</f>
        <v>3500000</v>
      </c>
      <c r="L61" s="12"/>
      <c r="M61" s="3" t="s">
        <v>89</v>
      </c>
      <c r="N61" s="18"/>
      <c r="O61" s="18"/>
      <c r="P61" s="18"/>
    </row>
    <row r="62" spans="2:16" ht="15.75" x14ac:dyDescent="0.25">
      <c r="B62" s="144">
        <v>3</v>
      </c>
      <c r="C62" s="141" t="s">
        <v>82</v>
      </c>
      <c r="D62" s="142"/>
      <c r="E62" s="143"/>
      <c r="F62" s="145">
        <v>3</v>
      </c>
      <c r="G62" s="119" t="s">
        <v>42</v>
      </c>
      <c r="H62" s="120">
        <v>1</v>
      </c>
      <c r="I62" s="121">
        <v>0.5</v>
      </c>
      <c r="J62" s="122">
        <f>J60</f>
        <v>7000000</v>
      </c>
      <c r="K62" s="58">
        <f>H62*I62*J62</f>
        <v>3500000</v>
      </c>
      <c r="L62" s="12"/>
      <c r="M62" s="3" t="s">
        <v>89</v>
      </c>
      <c r="N62" s="18"/>
      <c r="O62" s="18"/>
      <c r="P62" s="18"/>
    </row>
    <row r="63" spans="2:16" ht="15.75" x14ac:dyDescent="0.25">
      <c r="B63" s="123"/>
      <c r="C63" s="124"/>
      <c r="D63" s="124"/>
      <c r="E63" s="125" t="s">
        <v>43</v>
      </c>
      <c r="F63" s="146"/>
      <c r="G63" s="127"/>
      <c r="H63" s="127"/>
      <c r="I63" s="147"/>
      <c r="J63" s="129"/>
      <c r="K63" s="130">
        <f>SUM(K60:K62)</f>
        <v>10500000</v>
      </c>
      <c r="L63" s="12"/>
      <c r="N63" s="18"/>
      <c r="O63" s="18"/>
      <c r="P63" s="18"/>
    </row>
    <row r="64" spans="2:16" ht="15.75" x14ac:dyDescent="0.25">
      <c r="B64" s="148"/>
      <c r="C64" s="88"/>
      <c r="D64" s="88"/>
      <c r="E64" s="88"/>
      <c r="F64" s="88"/>
      <c r="G64" s="88"/>
      <c r="H64" s="88"/>
      <c r="I64" s="149"/>
      <c r="J64" s="150"/>
      <c r="K64" s="90"/>
      <c r="L64" s="12"/>
      <c r="N64" s="18"/>
      <c r="O64" s="18"/>
      <c r="P64" s="18"/>
    </row>
    <row r="65" spans="2:16" ht="15.75" x14ac:dyDescent="0.25">
      <c r="B65" s="151" t="s">
        <v>5</v>
      </c>
      <c r="C65" s="211" t="s">
        <v>46</v>
      </c>
      <c r="D65" s="211"/>
      <c r="E65" s="211"/>
      <c r="F65" s="211"/>
      <c r="G65" s="211"/>
      <c r="H65" s="211"/>
      <c r="I65" s="211"/>
      <c r="J65" s="212"/>
      <c r="K65" s="152">
        <f>K63+K58</f>
        <v>21550000</v>
      </c>
      <c r="L65" s="16"/>
      <c r="N65" s="18"/>
      <c r="O65" s="18"/>
      <c r="P65" s="18"/>
    </row>
    <row r="66" spans="2:16" ht="15.75" x14ac:dyDescent="0.25">
      <c r="B66" s="75"/>
      <c r="C66" s="31"/>
      <c r="D66" s="31"/>
      <c r="E66" s="31"/>
      <c r="F66" s="31"/>
      <c r="G66" s="31"/>
      <c r="H66" s="31"/>
      <c r="I66" s="75"/>
      <c r="J66" s="32"/>
      <c r="K66" s="32"/>
      <c r="L66" s="12"/>
      <c r="N66" s="18"/>
      <c r="O66" s="18"/>
      <c r="P66" s="18"/>
    </row>
    <row r="67" spans="2:16" ht="15.75" x14ac:dyDescent="0.25">
      <c r="B67" s="202" t="s">
        <v>47</v>
      </c>
      <c r="C67" s="202"/>
      <c r="D67" s="202"/>
      <c r="E67" s="202"/>
      <c r="F67" s="24"/>
      <c r="G67" s="24"/>
      <c r="H67" s="24"/>
      <c r="I67" s="24"/>
      <c r="J67" s="25"/>
      <c r="K67" s="25"/>
      <c r="N67" s="18"/>
      <c r="O67" s="18"/>
      <c r="P67" s="18"/>
    </row>
    <row r="68" spans="2:16" ht="15.75" x14ac:dyDescent="0.25">
      <c r="B68" s="153"/>
      <c r="C68" s="153"/>
      <c r="D68" s="153"/>
      <c r="E68" s="153"/>
      <c r="F68" s="31"/>
      <c r="G68" s="31"/>
      <c r="H68" s="31"/>
      <c r="I68" s="31"/>
      <c r="J68" s="32"/>
      <c r="K68" s="33"/>
      <c r="L68" s="15"/>
      <c r="N68" s="18"/>
      <c r="O68" s="18"/>
      <c r="P68" s="18"/>
    </row>
    <row r="69" spans="2:16" ht="15.75" x14ac:dyDescent="0.25">
      <c r="B69" s="202" t="s">
        <v>54</v>
      </c>
      <c r="C69" s="202"/>
      <c r="D69" s="202"/>
      <c r="E69" s="202"/>
      <c r="F69" s="31"/>
      <c r="G69" s="31"/>
      <c r="H69" s="31"/>
      <c r="I69" s="31"/>
      <c r="J69" s="32"/>
      <c r="K69" s="33"/>
      <c r="L69" s="15"/>
      <c r="N69" s="18"/>
      <c r="O69" s="18"/>
      <c r="P69" s="18"/>
    </row>
    <row r="70" spans="2:16" ht="15.75" x14ac:dyDescent="0.25">
      <c r="B70" s="195" t="s">
        <v>7</v>
      </c>
      <c r="C70" s="197" t="s">
        <v>8</v>
      </c>
      <c r="D70" s="198"/>
      <c r="E70" s="190"/>
      <c r="F70" s="197" t="s">
        <v>48</v>
      </c>
      <c r="G70" s="190"/>
      <c r="H70" s="192" t="s">
        <v>49</v>
      </c>
      <c r="I70" s="190" t="s">
        <v>50</v>
      </c>
      <c r="J70" s="154" t="s">
        <v>51</v>
      </c>
      <c r="K70" s="36" t="s">
        <v>9</v>
      </c>
      <c r="L70" s="10"/>
      <c r="N70" s="18"/>
      <c r="O70" s="18"/>
      <c r="P70" s="18"/>
    </row>
    <row r="71" spans="2:16" ht="15.75" x14ac:dyDescent="0.25">
      <c r="B71" s="196"/>
      <c r="C71" s="199"/>
      <c r="D71" s="200"/>
      <c r="E71" s="191"/>
      <c r="F71" s="199"/>
      <c r="G71" s="191"/>
      <c r="H71" s="193"/>
      <c r="I71" s="191"/>
      <c r="J71" s="38" t="s">
        <v>52</v>
      </c>
      <c r="K71" s="39" t="s">
        <v>12</v>
      </c>
      <c r="L71" s="10"/>
      <c r="N71" s="18"/>
      <c r="O71" s="18"/>
      <c r="P71" s="18"/>
    </row>
    <row r="72" spans="2:16" ht="15.75" x14ac:dyDescent="0.25">
      <c r="B72" s="105" t="s">
        <v>13</v>
      </c>
      <c r="C72" s="201" t="s">
        <v>14</v>
      </c>
      <c r="D72" s="186"/>
      <c r="E72" s="187"/>
      <c r="F72" s="186" t="s">
        <v>15</v>
      </c>
      <c r="G72" s="187"/>
      <c r="H72" s="106" t="s">
        <v>16</v>
      </c>
      <c r="I72" s="155" t="s">
        <v>37</v>
      </c>
      <c r="J72" s="107" t="s">
        <v>38</v>
      </c>
      <c r="K72" s="108" t="s">
        <v>39</v>
      </c>
      <c r="L72" s="10"/>
      <c r="N72" s="18"/>
      <c r="O72" s="18"/>
      <c r="P72" s="18"/>
    </row>
    <row r="73" spans="2:16" ht="15.75" x14ac:dyDescent="0.25">
      <c r="B73" s="131" t="s">
        <v>55</v>
      </c>
      <c r="C73" s="156" t="s">
        <v>56</v>
      </c>
      <c r="D73" s="142"/>
      <c r="E73" s="143"/>
      <c r="F73" s="142"/>
      <c r="G73" s="157"/>
      <c r="H73" s="158"/>
      <c r="I73" s="157"/>
      <c r="J73" s="159"/>
      <c r="K73" s="160" t="s">
        <v>5</v>
      </c>
      <c r="L73" s="12"/>
      <c r="N73" s="18"/>
      <c r="O73" s="18"/>
      <c r="P73" s="18"/>
    </row>
    <row r="74" spans="2:16" ht="15.75" x14ac:dyDescent="0.25">
      <c r="B74" s="56">
        <v>1</v>
      </c>
      <c r="C74" s="117" t="s">
        <v>74</v>
      </c>
      <c r="D74" s="51"/>
      <c r="E74" s="118"/>
      <c r="F74" s="188" t="s">
        <v>53</v>
      </c>
      <c r="G74" s="189"/>
      <c r="H74" s="161">
        <v>1</v>
      </c>
      <c r="I74" s="121">
        <v>0.5</v>
      </c>
      <c r="J74" s="122">
        <v>1200000</v>
      </c>
      <c r="K74" s="58">
        <f>H74*I74*J74</f>
        <v>600000</v>
      </c>
      <c r="L74" s="12"/>
      <c r="N74" s="18"/>
      <c r="O74" s="18"/>
      <c r="P74" s="18"/>
    </row>
    <row r="75" spans="2:16" ht="15.75" x14ac:dyDescent="0.25">
      <c r="B75" s="56">
        <v>2</v>
      </c>
      <c r="C75" s="117" t="s">
        <v>80</v>
      </c>
      <c r="D75" s="51"/>
      <c r="E75" s="118"/>
      <c r="F75" s="188" t="s">
        <v>53</v>
      </c>
      <c r="G75" s="189"/>
      <c r="H75" s="161">
        <v>1</v>
      </c>
      <c r="I75" s="121">
        <v>0.5</v>
      </c>
      <c r="J75" s="184">
        <v>1750000</v>
      </c>
      <c r="K75" s="58">
        <f>H75*I75*J75</f>
        <v>875000</v>
      </c>
      <c r="L75" s="12"/>
      <c r="N75" s="18"/>
      <c r="O75" s="18"/>
      <c r="P75" s="18"/>
    </row>
    <row r="76" spans="2:16" ht="15.75" x14ac:dyDescent="0.25">
      <c r="B76" s="162">
        <v>3</v>
      </c>
      <c r="C76" s="163" t="s">
        <v>57</v>
      </c>
      <c r="D76" s="63"/>
      <c r="E76" s="164"/>
      <c r="F76" s="188" t="s">
        <v>53</v>
      </c>
      <c r="G76" s="189"/>
      <c r="H76" s="161">
        <v>1</v>
      </c>
      <c r="I76" s="165">
        <v>0.5</v>
      </c>
      <c r="J76" s="122">
        <v>1400000</v>
      </c>
      <c r="K76" s="58">
        <f>H76*I76*J76</f>
        <v>700000</v>
      </c>
      <c r="L76" s="12"/>
      <c r="N76" s="18"/>
      <c r="O76" s="18"/>
      <c r="P76" s="18"/>
    </row>
    <row r="77" spans="2:16" ht="15.75" x14ac:dyDescent="0.25">
      <c r="B77" s="162">
        <v>4</v>
      </c>
      <c r="C77" s="163" t="s">
        <v>83</v>
      </c>
      <c r="D77" s="63"/>
      <c r="E77" s="164"/>
      <c r="F77" s="188" t="s">
        <v>53</v>
      </c>
      <c r="G77" s="189"/>
      <c r="H77" s="161">
        <v>1</v>
      </c>
      <c r="I77" s="165">
        <v>0.5</v>
      </c>
      <c r="J77" s="122">
        <v>800000</v>
      </c>
      <c r="K77" s="58">
        <f>H77*I77*J77</f>
        <v>400000</v>
      </c>
      <c r="L77" s="12"/>
      <c r="N77" s="18"/>
      <c r="O77" s="18"/>
      <c r="P77" s="18"/>
    </row>
    <row r="78" spans="2:16" ht="15.75" x14ac:dyDescent="0.25">
      <c r="B78" s="162">
        <v>5</v>
      </c>
      <c r="C78" s="163" t="s">
        <v>84</v>
      </c>
      <c r="D78" s="63"/>
      <c r="E78" s="164"/>
      <c r="F78" s="188" t="s">
        <v>53</v>
      </c>
      <c r="G78" s="189"/>
      <c r="H78" s="161">
        <v>1</v>
      </c>
      <c r="I78" s="165">
        <v>0.5</v>
      </c>
      <c r="J78" s="122">
        <v>1200000</v>
      </c>
      <c r="K78" s="58">
        <f>H78*I78*J78</f>
        <v>600000</v>
      </c>
      <c r="L78" s="12"/>
      <c r="N78" s="18"/>
      <c r="O78" s="18"/>
      <c r="P78" s="18"/>
    </row>
    <row r="79" spans="2:16" ht="15.75" x14ac:dyDescent="0.25">
      <c r="B79" s="166"/>
      <c r="C79" s="167"/>
      <c r="D79" s="167"/>
      <c r="E79" s="168" t="s">
        <v>0</v>
      </c>
      <c r="F79" s="169"/>
      <c r="G79" s="169"/>
      <c r="H79" s="170"/>
      <c r="I79" s="170"/>
      <c r="J79" s="171"/>
      <c r="K79" s="172">
        <f>SUM(K74:K78)</f>
        <v>3175000</v>
      </c>
      <c r="L79" s="12"/>
      <c r="N79" s="18"/>
      <c r="O79" s="18"/>
      <c r="P79" s="18"/>
    </row>
    <row r="80" spans="2:16" ht="15.75" x14ac:dyDescent="0.25">
      <c r="B80" s="75"/>
      <c r="C80" s="31"/>
      <c r="D80" s="31"/>
      <c r="E80" s="173"/>
      <c r="F80" s="92"/>
      <c r="G80" s="92"/>
      <c r="H80" s="174"/>
      <c r="I80" s="174"/>
      <c r="J80" s="93"/>
      <c r="K80" s="93"/>
      <c r="L80" s="12"/>
      <c r="N80" s="18"/>
      <c r="O80" s="18"/>
      <c r="P80" s="18"/>
    </row>
    <row r="81" spans="2:16" ht="15.75" x14ac:dyDescent="0.25">
      <c r="B81" s="202" t="s">
        <v>59</v>
      </c>
      <c r="C81" s="202"/>
      <c r="D81" s="202"/>
      <c r="E81" s="202"/>
      <c r="F81" s="92"/>
      <c r="G81" s="92"/>
      <c r="H81" s="174"/>
      <c r="I81" s="174"/>
      <c r="J81" s="93"/>
      <c r="K81" s="93"/>
      <c r="L81" s="12"/>
      <c r="N81" s="18"/>
      <c r="O81" s="18"/>
      <c r="P81" s="18"/>
    </row>
    <row r="82" spans="2:16" ht="15.75" x14ac:dyDescent="0.25">
      <c r="B82" s="195" t="s">
        <v>7</v>
      </c>
      <c r="C82" s="197" t="s">
        <v>8</v>
      </c>
      <c r="D82" s="198"/>
      <c r="E82" s="190"/>
      <c r="F82" s="197" t="s">
        <v>48</v>
      </c>
      <c r="G82" s="190"/>
      <c r="H82" s="192" t="s">
        <v>49</v>
      </c>
      <c r="I82" s="190" t="s">
        <v>50</v>
      </c>
      <c r="J82" s="154" t="s">
        <v>51</v>
      </c>
      <c r="K82" s="36" t="s">
        <v>9</v>
      </c>
      <c r="L82" s="10"/>
      <c r="N82" s="18"/>
      <c r="O82" s="18"/>
      <c r="P82" s="18"/>
    </row>
    <row r="83" spans="2:16" ht="15.75" x14ac:dyDescent="0.25">
      <c r="B83" s="196"/>
      <c r="C83" s="199"/>
      <c r="D83" s="200"/>
      <c r="E83" s="191"/>
      <c r="F83" s="199"/>
      <c r="G83" s="191"/>
      <c r="H83" s="193"/>
      <c r="I83" s="191"/>
      <c r="J83" s="38" t="s">
        <v>52</v>
      </c>
      <c r="K83" s="39" t="s">
        <v>12</v>
      </c>
      <c r="L83" s="10"/>
      <c r="N83" s="18"/>
      <c r="O83" s="18"/>
      <c r="P83" s="18"/>
    </row>
    <row r="84" spans="2:16" ht="15.75" x14ac:dyDescent="0.25">
      <c r="B84" s="105" t="s">
        <v>13</v>
      </c>
      <c r="C84" s="201" t="s">
        <v>14</v>
      </c>
      <c r="D84" s="186"/>
      <c r="E84" s="187"/>
      <c r="F84" s="186" t="s">
        <v>15</v>
      </c>
      <c r="G84" s="187"/>
      <c r="H84" s="106" t="s">
        <v>16</v>
      </c>
      <c r="I84" s="155" t="s">
        <v>37</v>
      </c>
      <c r="J84" s="107" t="s">
        <v>38</v>
      </c>
      <c r="K84" s="108" t="s">
        <v>39</v>
      </c>
      <c r="L84" s="10"/>
      <c r="N84" s="18"/>
      <c r="O84" s="18"/>
      <c r="P84" s="18"/>
    </row>
    <row r="85" spans="2:16" ht="15.75" x14ac:dyDescent="0.25">
      <c r="B85" s="56">
        <v>1</v>
      </c>
      <c r="C85" s="60" t="s">
        <v>60</v>
      </c>
      <c r="D85" s="51"/>
      <c r="E85" s="118"/>
      <c r="F85" s="188" t="s">
        <v>58</v>
      </c>
      <c r="G85" s="189"/>
      <c r="H85" s="161">
        <v>1</v>
      </c>
      <c r="I85" s="165">
        <f>I74</f>
        <v>0.5</v>
      </c>
      <c r="J85" s="122">
        <v>2000000</v>
      </c>
      <c r="K85" s="58">
        <f>H85*I85*J85</f>
        <v>1000000</v>
      </c>
      <c r="L85" s="12"/>
      <c r="N85" s="18"/>
      <c r="O85" s="18"/>
      <c r="P85" s="18"/>
    </row>
    <row r="86" spans="2:16" ht="15.75" x14ac:dyDescent="0.25">
      <c r="B86" s="56">
        <v>2</v>
      </c>
      <c r="C86" s="60" t="s">
        <v>61</v>
      </c>
      <c r="D86" s="51"/>
      <c r="E86" s="118"/>
      <c r="F86" s="188" t="s">
        <v>58</v>
      </c>
      <c r="G86" s="189"/>
      <c r="H86" s="161">
        <v>1</v>
      </c>
      <c r="I86" s="165">
        <f>I74</f>
        <v>0.5</v>
      </c>
      <c r="J86" s="122">
        <v>2000000</v>
      </c>
      <c r="K86" s="58">
        <f>H86*I86*J86</f>
        <v>1000000</v>
      </c>
      <c r="L86" s="12"/>
      <c r="N86" s="18"/>
      <c r="O86" s="18"/>
      <c r="P86" s="18"/>
    </row>
    <row r="87" spans="2:16" ht="15.75" x14ac:dyDescent="0.25">
      <c r="B87" s="166"/>
      <c r="C87" s="167"/>
      <c r="D87" s="167"/>
      <c r="E87" s="168" t="s">
        <v>0</v>
      </c>
      <c r="F87" s="169"/>
      <c r="G87" s="169"/>
      <c r="H87" s="170"/>
      <c r="I87" s="170"/>
      <c r="J87" s="171"/>
      <c r="K87" s="172">
        <f>SUM(K85:K86)</f>
        <v>2000000</v>
      </c>
      <c r="L87" s="12"/>
      <c r="N87" s="18"/>
      <c r="O87" s="18"/>
      <c r="P87" s="18"/>
    </row>
    <row r="88" spans="2:16" ht="15.75" x14ac:dyDescent="0.25">
      <c r="B88" s="149"/>
      <c r="C88" s="88"/>
      <c r="D88" s="88"/>
      <c r="E88" s="175"/>
      <c r="F88" s="176"/>
      <c r="G88" s="176"/>
      <c r="H88" s="177"/>
      <c r="I88" s="177"/>
      <c r="J88" s="178"/>
      <c r="K88" s="178"/>
      <c r="L88" s="12"/>
      <c r="N88" s="18"/>
      <c r="O88" s="18"/>
      <c r="P88" s="18"/>
    </row>
    <row r="89" spans="2:16" ht="15.75" x14ac:dyDescent="0.25">
      <c r="B89" s="153" t="s">
        <v>62</v>
      </c>
      <c r="C89" s="31"/>
      <c r="D89" s="31"/>
      <c r="E89" s="173"/>
      <c r="F89" s="92"/>
      <c r="G89" s="92"/>
      <c r="H89" s="174"/>
      <c r="I89" s="174"/>
      <c r="J89" s="93"/>
      <c r="K89" s="93"/>
      <c r="L89" s="12"/>
      <c r="N89" s="18"/>
      <c r="O89" s="18"/>
      <c r="P89" s="18"/>
    </row>
    <row r="90" spans="2:16" ht="15.75" x14ac:dyDescent="0.25">
      <c r="B90" s="195" t="s">
        <v>7</v>
      </c>
      <c r="C90" s="197" t="s">
        <v>8</v>
      </c>
      <c r="D90" s="198"/>
      <c r="E90" s="198"/>
      <c r="F90" s="198"/>
      <c r="G90" s="190"/>
      <c r="H90" s="192" t="s">
        <v>48</v>
      </c>
      <c r="I90" s="190" t="s">
        <v>49</v>
      </c>
      <c r="J90" s="154" t="s">
        <v>51</v>
      </c>
      <c r="K90" s="36" t="s">
        <v>9</v>
      </c>
      <c r="L90" s="10"/>
      <c r="N90" s="18"/>
      <c r="O90" s="18"/>
      <c r="P90" s="18"/>
    </row>
    <row r="91" spans="2:16" ht="15.75" x14ac:dyDescent="0.25">
      <c r="B91" s="196"/>
      <c r="C91" s="199"/>
      <c r="D91" s="200"/>
      <c r="E91" s="200"/>
      <c r="F91" s="200"/>
      <c r="G91" s="191"/>
      <c r="H91" s="193"/>
      <c r="I91" s="191"/>
      <c r="J91" s="38" t="s">
        <v>52</v>
      </c>
      <c r="K91" s="39" t="s">
        <v>12</v>
      </c>
      <c r="L91" s="10"/>
      <c r="N91" s="18"/>
      <c r="O91" s="18"/>
      <c r="P91" s="18"/>
    </row>
    <row r="92" spans="2:16" ht="15.75" x14ac:dyDescent="0.25">
      <c r="B92" s="105" t="s">
        <v>13</v>
      </c>
      <c r="C92" s="201" t="s">
        <v>14</v>
      </c>
      <c r="D92" s="186"/>
      <c r="E92" s="186"/>
      <c r="F92" s="186"/>
      <c r="G92" s="187"/>
      <c r="H92" s="106" t="s">
        <v>15</v>
      </c>
      <c r="I92" s="155" t="s">
        <v>16</v>
      </c>
      <c r="J92" s="107" t="s">
        <v>37</v>
      </c>
      <c r="K92" s="108" t="s">
        <v>38</v>
      </c>
      <c r="L92" s="10"/>
      <c r="N92" s="18"/>
      <c r="O92" s="18"/>
      <c r="P92" s="18"/>
    </row>
    <row r="93" spans="2:16" s="2" customFormat="1" ht="15.75" x14ac:dyDescent="0.25">
      <c r="B93" s="56">
        <v>1</v>
      </c>
      <c r="C93" s="117" t="s">
        <v>63</v>
      </c>
      <c r="D93" s="179"/>
      <c r="E93" s="179"/>
      <c r="F93" s="194"/>
      <c r="G93" s="189"/>
      <c r="H93" s="161" t="s">
        <v>64</v>
      </c>
      <c r="I93" s="165">
        <v>5</v>
      </c>
      <c r="J93" s="122">
        <v>150000</v>
      </c>
      <c r="K93" s="58">
        <f t="shared" ref="K93:K100" si="0">I93*J93</f>
        <v>750000</v>
      </c>
      <c r="L93" s="16"/>
      <c r="N93" s="20"/>
      <c r="O93" s="20"/>
      <c r="P93" s="20"/>
    </row>
    <row r="94" spans="2:16" ht="15.75" x14ac:dyDescent="0.25">
      <c r="B94" s="56">
        <v>2</v>
      </c>
      <c r="C94" s="117" t="s">
        <v>65</v>
      </c>
      <c r="D94" s="179"/>
      <c r="E94" s="179"/>
      <c r="F94" s="194"/>
      <c r="G94" s="189"/>
      <c r="H94" s="161" t="s">
        <v>64</v>
      </c>
      <c r="I94" s="165">
        <v>5</v>
      </c>
      <c r="J94" s="122">
        <v>100000</v>
      </c>
      <c r="K94" s="58">
        <f t="shared" si="0"/>
        <v>500000</v>
      </c>
      <c r="L94" s="12"/>
      <c r="N94" s="18"/>
      <c r="O94" s="18"/>
      <c r="P94" s="18"/>
    </row>
    <row r="95" spans="2:16" ht="15.75" x14ac:dyDescent="0.25">
      <c r="B95" s="56">
        <v>3</v>
      </c>
      <c r="C95" s="117" t="s">
        <v>66</v>
      </c>
      <c r="D95" s="179"/>
      <c r="E95" s="179"/>
      <c r="F95" s="194"/>
      <c r="G95" s="189"/>
      <c r="H95" s="161" t="s">
        <v>64</v>
      </c>
      <c r="I95" s="165">
        <v>5</v>
      </c>
      <c r="J95" s="122">
        <v>150000</v>
      </c>
      <c r="K95" s="58">
        <f t="shared" si="0"/>
        <v>750000</v>
      </c>
      <c r="L95" s="12"/>
      <c r="N95" s="18"/>
      <c r="O95" s="18"/>
      <c r="P95" s="18"/>
    </row>
    <row r="96" spans="2:16" ht="15.75" x14ac:dyDescent="0.25">
      <c r="B96" s="56">
        <v>4</v>
      </c>
      <c r="C96" s="117" t="s">
        <v>67</v>
      </c>
      <c r="D96" s="179"/>
      <c r="E96" s="179"/>
      <c r="F96" s="194"/>
      <c r="G96" s="189"/>
      <c r="H96" s="161"/>
      <c r="I96" s="165"/>
      <c r="J96" s="122"/>
      <c r="K96" s="58"/>
      <c r="L96" s="12"/>
      <c r="N96" s="18"/>
      <c r="O96" s="18"/>
      <c r="P96" s="18"/>
    </row>
    <row r="97" spans="2:16" ht="15.75" x14ac:dyDescent="0.25">
      <c r="B97" s="56"/>
      <c r="C97" s="180" t="s">
        <v>68</v>
      </c>
      <c r="D97" s="179"/>
      <c r="E97" s="179"/>
      <c r="F97" s="52"/>
      <c r="G97" s="119"/>
      <c r="H97" s="161" t="s">
        <v>64</v>
      </c>
      <c r="I97" s="165">
        <v>5</v>
      </c>
      <c r="J97" s="122">
        <v>300000</v>
      </c>
      <c r="K97" s="58">
        <f t="shared" si="0"/>
        <v>1500000</v>
      </c>
      <c r="L97" s="12"/>
      <c r="N97" s="18"/>
      <c r="O97" s="18"/>
      <c r="P97" s="18"/>
    </row>
    <row r="98" spans="2:16" ht="15.75" x14ac:dyDescent="0.25">
      <c r="B98" s="56"/>
      <c r="C98" s="180" t="s">
        <v>69</v>
      </c>
      <c r="D98" s="179"/>
      <c r="E98" s="179"/>
      <c r="F98" s="52"/>
      <c r="G98" s="119"/>
      <c r="H98" s="161" t="s">
        <v>64</v>
      </c>
      <c r="I98" s="165">
        <v>5</v>
      </c>
      <c r="J98" s="122">
        <v>150000</v>
      </c>
      <c r="K98" s="58">
        <f t="shared" si="0"/>
        <v>750000</v>
      </c>
      <c r="L98" s="12"/>
      <c r="N98" s="18"/>
      <c r="O98" s="18"/>
      <c r="P98" s="18"/>
    </row>
    <row r="99" spans="2:16" ht="15.75" x14ac:dyDescent="0.25">
      <c r="B99" s="56"/>
      <c r="C99" s="180" t="s">
        <v>76</v>
      </c>
      <c r="D99" s="179"/>
      <c r="E99" s="179"/>
      <c r="F99" s="52"/>
      <c r="G99" s="119"/>
      <c r="H99" s="161" t="s">
        <v>64</v>
      </c>
      <c r="I99" s="165">
        <v>5</v>
      </c>
      <c r="J99" s="122">
        <v>350000</v>
      </c>
      <c r="K99" s="58">
        <f t="shared" si="0"/>
        <v>1750000</v>
      </c>
      <c r="L99" s="12"/>
      <c r="N99" s="18"/>
      <c r="O99" s="18"/>
      <c r="P99" s="18"/>
    </row>
    <row r="100" spans="2:16" ht="15.75" x14ac:dyDescent="0.25">
      <c r="B100" s="56"/>
      <c r="C100" s="181" t="s">
        <v>79</v>
      </c>
      <c r="D100" s="182"/>
      <c r="E100" s="182"/>
      <c r="F100" s="51"/>
      <c r="G100" s="118"/>
      <c r="H100" s="183" t="s">
        <v>70</v>
      </c>
      <c r="I100" s="165">
        <v>1</v>
      </c>
      <c r="J100" s="122">
        <v>1000000</v>
      </c>
      <c r="K100" s="58">
        <f t="shared" si="0"/>
        <v>1000000</v>
      </c>
      <c r="L100" s="12"/>
      <c r="N100" s="18"/>
      <c r="O100" s="18"/>
      <c r="P100" s="18"/>
    </row>
    <row r="101" spans="2:16" ht="15.75" x14ac:dyDescent="0.25">
      <c r="B101" s="166"/>
      <c r="C101" s="167"/>
      <c r="D101" s="167"/>
      <c r="E101" s="168" t="s">
        <v>0</v>
      </c>
      <c r="F101" s="169"/>
      <c r="G101" s="169"/>
      <c r="H101" s="170"/>
      <c r="I101" s="170"/>
      <c r="J101" s="171"/>
      <c r="K101" s="172">
        <f>SUM(K93:K100)</f>
        <v>7000000</v>
      </c>
      <c r="L101" s="12"/>
      <c r="N101" s="18"/>
      <c r="O101" s="18"/>
      <c r="P101" s="18"/>
    </row>
    <row r="102" spans="2:16" x14ac:dyDescent="0.25">
      <c r="B102" s="6"/>
      <c r="C102" s="6"/>
      <c r="D102" s="6"/>
      <c r="E102" s="6"/>
      <c r="F102" s="6"/>
      <c r="G102" s="6"/>
      <c r="H102" s="6"/>
      <c r="I102" s="6"/>
      <c r="J102" s="8"/>
      <c r="K102" s="8"/>
    </row>
    <row r="103" spans="2:16" x14ac:dyDescent="0.25">
      <c r="B103" s="6"/>
      <c r="C103" s="6"/>
      <c r="D103" s="6"/>
      <c r="E103" s="6"/>
      <c r="F103" s="6"/>
      <c r="G103" s="6"/>
      <c r="H103" s="6"/>
      <c r="I103" s="6"/>
      <c r="J103" s="8"/>
      <c r="K103" s="8"/>
    </row>
    <row r="104" spans="2:16" x14ac:dyDescent="0.25">
      <c r="B104" s="6"/>
      <c r="C104" s="6"/>
      <c r="D104" s="6"/>
      <c r="E104" s="6"/>
      <c r="F104" s="6"/>
      <c r="G104" s="6"/>
      <c r="H104" s="6"/>
      <c r="I104" s="6"/>
      <c r="J104" s="17"/>
      <c r="K104" s="8"/>
    </row>
    <row r="112" spans="2:16" ht="15" x14ac:dyDescent="0.25">
      <c r="P112" s="7"/>
    </row>
  </sheetData>
  <mergeCells count="53">
    <mergeCell ref="B67:E67"/>
    <mergeCell ref="C53:E54"/>
    <mergeCell ref="C35:E35"/>
    <mergeCell ref="C36:E36"/>
    <mergeCell ref="C39:E39"/>
    <mergeCell ref="C40:E40"/>
    <mergeCell ref="B45:K45"/>
    <mergeCell ref="B51:E51"/>
    <mergeCell ref="F53:G53"/>
    <mergeCell ref="F54:G54"/>
    <mergeCell ref="C55:E55"/>
    <mergeCell ref="F55:G55"/>
    <mergeCell ref="C65:J65"/>
    <mergeCell ref="C10:I10"/>
    <mergeCell ref="C8:I9"/>
    <mergeCell ref="B1:K1"/>
    <mergeCell ref="B2:K2"/>
    <mergeCell ref="B4:C4"/>
    <mergeCell ref="B5:C5"/>
    <mergeCell ref="B7:E7"/>
    <mergeCell ref="B69:E69"/>
    <mergeCell ref="F70:G71"/>
    <mergeCell ref="C72:E72"/>
    <mergeCell ref="F72:G72"/>
    <mergeCell ref="F74:G74"/>
    <mergeCell ref="F94:G94"/>
    <mergeCell ref="F95:G95"/>
    <mergeCell ref="F96:G96"/>
    <mergeCell ref="B53:B54"/>
    <mergeCell ref="B70:B71"/>
    <mergeCell ref="B82:B83"/>
    <mergeCell ref="B90:B91"/>
    <mergeCell ref="C70:E71"/>
    <mergeCell ref="C92:G92"/>
    <mergeCell ref="F93:G93"/>
    <mergeCell ref="B81:E81"/>
    <mergeCell ref="C84:E84"/>
    <mergeCell ref="F82:G83"/>
    <mergeCell ref="C90:G91"/>
    <mergeCell ref="C82:E83"/>
    <mergeCell ref="F86:G86"/>
    <mergeCell ref="F84:G84"/>
    <mergeCell ref="F85:G85"/>
    <mergeCell ref="I70:I71"/>
    <mergeCell ref="I82:I83"/>
    <mergeCell ref="I90:I91"/>
    <mergeCell ref="H70:H71"/>
    <mergeCell ref="H82:H83"/>
    <mergeCell ref="H90:H91"/>
    <mergeCell ref="F78:G78"/>
    <mergeCell ref="F75:G75"/>
    <mergeCell ref="F76:G76"/>
    <mergeCell ref="F77:G77"/>
  </mergeCells>
  <printOptions horizontalCentered="1"/>
  <pageMargins left="0.62992125984251968" right="0.55118110236220474" top="0.78740157480314965" bottom="0.78740157480314965" header="0.19685039370078741" footer="0.19685039370078741"/>
  <pageSetup paperSize="9" scale="64" orientation="portrait" horizontalDpi="4294967293" verticalDpi="300" r:id="rId1"/>
  <rowBreaks count="1" manualBreakCount="1">
    <brk id="44" min="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RAB</vt:lpstr>
      <vt:lpstr>RAB!Print_Area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AFMI YARSI</cp:lastModifiedBy>
  <cp:lastPrinted>2022-08-24T07:44:46Z</cp:lastPrinted>
  <dcterms:created xsi:type="dcterms:W3CDTF">2010-09-06T07:13:48Z</dcterms:created>
  <dcterms:modified xsi:type="dcterms:W3CDTF">2025-03-21T01:54:51Z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B546FB07E6E144B5A9BD98700753BFCB</vt:lpwstr>
  </property>
  <property fmtid="{D5CDD505-2E9C-101B-9397-08002B2CF9AE}" pid="3" name="KSOProductBuildVer">
    <vt:lpwstr>1033-11.2.0.10382</vt:lpwstr>
  </property>
</Properties>
</file>